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tor/Documents/kredyty/"/>
    </mc:Choice>
  </mc:AlternateContent>
  <xr:revisionPtr revIDLastSave="0" documentId="13_ncr:1_{2C2806E4-D6D1-2D40-BDE8-32ED41E7A224}" xr6:coauthVersionLast="47" xr6:coauthVersionMax="47" xr10:uidLastSave="{00000000-0000-0000-0000-000000000000}"/>
  <bookViews>
    <workbookView xWindow="0" yWindow="0" windowWidth="51200" windowHeight="26860" xr2:uid="{62E61A52-3F3B-584D-8A71-CA5C7CA716FE}"/>
  </bookViews>
  <sheets>
    <sheet name="PODSUMOWANIE" sheetId="5" r:id="rId1"/>
    <sheet name="Aktualny Kredyt" sheetId="1" r:id="rId2"/>
    <sheet name="Kredyt po Refinansie" sheetId="9" r:id="rId3"/>
    <sheet name="Kredyt po Refinansie + nadpłaty" sheetId="10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9" l="1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H142" i="9"/>
  <c r="H143" i="9"/>
  <c r="H144" i="9"/>
  <c r="H145" i="9"/>
  <c r="H146" i="9"/>
  <c r="H147" i="9"/>
  <c r="H148" i="9"/>
  <c r="H149" i="9"/>
  <c r="H150" i="9"/>
  <c r="H151" i="9"/>
  <c r="H152" i="9"/>
  <c r="H153" i="9"/>
  <c r="H154" i="9"/>
  <c r="H155" i="9"/>
  <c r="H156" i="9"/>
  <c r="H157" i="9"/>
  <c r="H158" i="9"/>
  <c r="H159" i="9"/>
  <c r="H160" i="9"/>
  <c r="H161" i="9"/>
  <c r="H162" i="9"/>
  <c r="H163" i="9"/>
  <c r="H164" i="9"/>
  <c r="H165" i="9"/>
  <c r="H166" i="9"/>
  <c r="H167" i="9"/>
  <c r="H168" i="9"/>
  <c r="H169" i="9"/>
  <c r="H170" i="9"/>
  <c r="H171" i="9"/>
  <c r="H172" i="9"/>
  <c r="H173" i="9"/>
  <c r="H174" i="9"/>
  <c r="H175" i="9"/>
  <c r="H176" i="9"/>
  <c r="H177" i="9"/>
  <c r="H178" i="9"/>
  <c r="H179" i="9"/>
  <c r="H180" i="9"/>
  <c r="H181" i="9"/>
  <c r="H182" i="9"/>
  <c r="H183" i="9"/>
  <c r="H184" i="9"/>
  <c r="H185" i="9"/>
  <c r="H186" i="9"/>
  <c r="H187" i="9"/>
  <c r="H188" i="9"/>
  <c r="H189" i="9"/>
  <c r="H190" i="9"/>
  <c r="H191" i="9"/>
  <c r="H192" i="9"/>
  <c r="H193" i="9"/>
  <c r="H194" i="9"/>
  <c r="H195" i="9"/>
  <c r="H196" i="9"/>
  <c r="H197" i="9"/>
  <c r="H198" i="9"/>
  <c r="H199" i="9"/>
  <c r="H200" i="9"/>
  <c r="H201" i="9"/>
  <c r="H202" i="9"/>
  <c r="H203" i="9"/>
  <c r="H204" i="9"/>
  <c r="H205" i="9"/>
  <c r="H206" i="9"/>
  <c r="H207" i="9"/>
  <c r="H208" i="9"/>
  <c r="H209" i="9"/>
  <c r="H210" i="9"/>
  <c r="H211" i="9"/>
  <c r="H212" i="9"/>
  <c r="H213" i="9"/>
  <c r="H214" i="9"/>
  <c r="H215" i="9"/>
  <c r="H216" i="9"/>
  <c r="H217" i="9"/>
  <c r="H218" i="9"/>
  <c r="H219" i="9"/>
  <c r="H220" i="9"/>
  <c r="H221" i="9"/>
  <c r="H222" i="9"/>
  <c r="H223" i="9"/>
  <c r="H224" i="9"/>
  <c r="H225" i="9"/>
  <c r="H226" i="9"/>
  <c r="H227" i="9"/>
  <c r="H228" i="9"/>
  <c r="H229" i="9"/>
  <c r="H230" i="9"/>
  <c r="H231" i="9"/>
  <c r="H232" i="9"/>
  <c r="H233" i="9"/>
  <c r="H234" i="9"/>
  <c r="H235" i="9"/>
  <c r="H236" i="9"/>
  <c r="H237" i="9"/>
  <c r="H238" i="9"/>
  <c r="H239" i="9"/>
  <c r="H240" i="9"/>
  <c r="H241" i="9"/>
  <c r="H242" i="9"/>
  <c r="H243" i="9"/>
  <c r="H244" i="9"/>
  <c r="H245" i="9"/>
  <c r="H246" i="9"/>
  <c r="H247" i="9"/>
  <c r="H248" i="9"/>
  <c r="H249" i="9"/>
  <c r="H250" i="9"/>
  <c r="H251" i="9"/>
  <c r="H252" i="9"/>
  <c r="H253" i="9"/>
  <c r="H254" i="9"/>
  <c r="H255" i="9"/>
  <c r="H256" i="9"/>
  <c r="H257" i="9"/>
  <c r="H258" i="9"/>
  <c r="H259" i="9"/>
  <c r="H260" i="9"/>
  <c r="H261" i="9"/>
  <c r="H262" i="9"/>
  <c r="H263" i="9"/>
  <c r="H264" i="9"/>
  <c r="H265" i="9"/>
  <c r="H266" i="9"/>
  <c r="H267" i="9"/>
  <c r="H268" i="9"/>
  <c r="H269" i="9"/>
  <c r="H270" i="9"/>
  <c r="H271" i="9"/>
  <c r="H272" i="9"/>
  <c r="H273" i="9"/>
  <c r="H274" i="9"/>
  <c r="H275" i="9"/>
  <c r="H276" i="9"/>
  <c r="H277" i="9"/>
  <c r="H278" i="9"/>
  <c r="H279" i="9"/>
  <c r="H280" i="9"/>
  <c r="H281" i="9"/>
  <c r="H282" i="9"/>
  <c r="H283" i="9"/>
  <c r="H284" i="9"/>
  <c r="H285" i="9"/>
  <c r="H286" i="9"/>
  <c r="H287" i="9"/>
  <c r="H288" i="9"/>
  <c r="H289" i="9"/>
  <c r="H290" i="9"/>
  <c r="H291" i="9"/>
  <c r="H292" i="9"/>
  <c r="H293" i="9"/>
  <c r="H294" i="9"/>
  <c r="H295" i="9"/>
  <c r="H296" i="9"/>
  <c r="H297" i="9"/>
  <c r="H298" i="9"/>
  <c r="H299" i="9"/>
  <c r="H300" i="9"/>
  <c r="H301" i="9"/>
  <c r="H302" i="9"/>
  <c r="H303" i="9"/>
  <c r="H304" i="9"/>
  <c r="H305" i="9"/>
  <c r="H306" i="9"/>
  <c r="H307" i="9"/>
  <c r="H308" i="9"/>
  <c r="H309" i="9"/>
  <c r="H310" i="9"/>
  <c r="H311" i="9"/>
  <c r="H312" i="9"/>
  <c r="H313" i="9"/>
  <c r="H314" i="9"/>
  <c r="H315" i="9"/>
  <c r="H316" i="9"/>
  <c r="H317" i="9"/>
  <c r="H318" i="9"/>
  <c r="H319" i="9"/>
  <c r="H320" i="9"/>
  <c r="H321" i="9"/>
  <c r="H322" i="9"/>
  <c r="H323" i="9"/>
  <c r="H324" i="9"/>
  <c r="H325" i="9"/>
  <c r="H326" i="9"/>
  <c r="H327" i="9"/>
  <c r="H328" i="9"/>
  <c r="H329" i="9"/>
  <c r="H330" i="9"/>
  <c r="H331" i="9"/>
  <c r="H332" i="9"/>
  <c r="H333" i="9"/>
  <c r="H334" i="9"/>
  <c r="H335" i="9"/>
  <c r="H336" i="9"/>
  <c r="H337" i="9"/>
  <c r="H338" i="9"/>
  <c r="H339" i="9"/>
  <c r="H340" i="9"/>
  <c r="H341" i="9"/>
  <c r="H342" i="9"/>
  <c r="H343" i="9"/>
  <c r="H344" i="9"/>
  <c r="H345" i="9"/>
  <c r="H346" i="9"/>
  <c r="H347" i="9"/>
  <c r="H348" i="9"/>
  <c r="H349" i="9"/>
  <c r="H350" i="9"/>
  <c r="H351" i="9"/>
  <c r="H352" i="9"/>
  <c r="H353" i="9"/>
  <c r="H354" i="9"/>
  <c r="H355" i="9"/>
  <c r="H356" i="9"/>
  <c r="H357" i="9"/>
  <c r="H358" i="9"/>
  <c r="H359" i="9"/>
  <c r="H360" i="9"/>
  <c r="H361" i="9"/>
  <c r="H362" i="9"/>
  <c r="H363" i="9"/>
  <c r="H364" i="9"/>
  <c r="H365" i="9"/>
  <c r="H366" i="9"/>
  <c r="H367" i="9"/>
  <c r="H368" i="9"/>
  <c r="H369" i="9"/>
  <c r="H10" i="9"/>
  <c r="F11" i="5" l="1"/>
  <c r="E12" i="5" s="1"/>
  <c r="E11" i="5"/>
  <c r="B10" i="9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49" i="10" s="1"/>
  <c r="B50" i="10" s="1"/>
  <c r="B51" i="10" s="1"/>
  <c r="B52" i="10" s="1"/>
  <c r="B53" i="10" s="1"/>
  <c r="B54" i="10" s="1"/>
  <c r="B55" i="10" s="1"/>
  <c r="B56" i="10" s="1"/>
  <c r="B57" i="10" s="1"/>
  <c r="B58" i="10" s="1"/>
  <c r="B59" i="10" s="1"/>
  <c r="B60" i="10" s="1"/>
  <c r="B61" i="10" s="1"/>
  <c r="B62" i="10" s="1"/>
  <c r="B63" i="10" s="1"/>
  <c r="B64" i="10" s="1"/>
  <c r="B65" i="10" s="1"/>
  <c r="B66" i="10" s="1"/>
  <c r="B67" i="10" s="1"/>
  <c r="B68" i="10" s="1"/>
  <c r="B69" i="10" s="1"/>
  <c r="B70" i="10" s="1"/>
  <c r="B71" i="10" s="1"/>
  <c r="B72" i="10" s="1"/>
  <c r="B73" i="10" s="1"/>
  <c r="B74" i="10" s="1"/>
  <c r="B75" i="10" s="1"/>
  <c r="B76" i="10" s="1"/>
  <c r="B77" i="10" s="1"/>
  <c r="B78" i="10" s="1"/>
  <c r="B79" i="10" s="1"/>
  <c r="B80" i="10" s="1"/>
  <c r="B81" i="10" s="1"/>
  <c r="B82" i="10" s="1"/>
  <c r="B83" i="10" s="1"/>
  <c r="B84" i="10" s="1"/>
  <c r="B85" i="10" s="1"/>
  <c r="B86" i="10" s="1"/>
  <c r="B87" i="10" s="1"/>
  <c r="B88" i="10" s="1"/>
  <c r="B89" i="10" s="1"/>
  <c r="B90" i="10" s="1"/>
  <c r="B91" i="10" s="1"/>
  <c r="B92" i="10" s="1"/>
  <c r="B93" i="10" s="1"/>
  <c r="B94" i="10" s="1"/>
  <c r="B95" i="10" s="1"/>
  <c r="B96" i="10" s="1"/>
  <c r="B97" i="10" s="1"/>
  <c r="B98" i="10" s="1"/>
  <c r="B99" i="10" s="1"/>
  <c r="B100" i="10" s="1"/>
  <c r="B101" i="10" s="1"/>
  <c r="B102" i="10" s="1"/>
  <c r="B103" i="10" s="1"/>
  <c r="B104" i="10" s="1"/>
  <c r="B105" i="10" s="1"/>
  <c r="B106" i="10" s="1"/>
  <c r="B107" i="10" s="1"/>
  <c r="B108" i="10" s="1"/>
  <c r="B109" i="10" s="1"/>
  <c r="B110" i="10" s="1"/>
  <c r="B111" i="10" s="1"/>
  <c r="B112" i="10" s="1"/>
  <c r="B113" i="10" s="1"/>
  <c r="B114" i="10" s="1"/>
  <c r="B115" i="10" s="1"/>
  <c r="B116" i="10" s="1"/>
  <c r="B117" i="10" s="1"/>
  <c r="B118" i="10" s="1"/>
  <c r="B119" i="10" s="1"/>
  <c r="B120" i="10" s="1"/>
  <c r="B121" i="10" s="1"/>
  <c r="B122" i="10" s="1"/>
  <c r="B123" i="10" s="1"/>
  <c r="B124" i="10" s="1"/>
  <c r="B125" i="10" s="1"/>
  <c r="B126" i="10" s="1"/>
  <c r="B127" i="10" s="1"/>
  <c r="B128" i="10" s="1"/>
  <c r="B129" i="10" s="1"/>
  <c r="B130" i="10" s="1"/>
  <c r="B131" i="10" s="1"/>
  <c r="B132" i="10" s="1"/>
  <c r="B133" i="10" s="1"/>
  <c r="B134" i="10" s="1"/>
  <c r="B135" i="10" s="1"/>
  <c r="B136" i="10" s="1"/>
  <c r="B137" i="10" s="1"/>
  <c r="B138" i="10" s="1"/>
  <c r="B139" i="10" s="1"/>
  <c r="B140" i="10" s="1"/>
  <c r="B141" i="10" s="1"/>
  <c r="B142" i="10" s="1"/>
  <c r="B143" i="10" s="1"/>
  <c r="B144" i="10" s="1"/>
  <c r="B145" i="10" s="1"/>
  <c r="B146" i="10" s="1"/>
  <c r="B147" i="10" s="1"/>
  <c r="B148" i="10" s="1"/>
  <c r="B149" i="10" s="1"/>
  <c r="B150" i="10" s="1"/>
  <c r="B151" i="10" s="1"/>
  <c r="B152" i="10" s="1"/>
  <c r="B153" i="10" s="1"/>
  <c r="B154" i="10" s="1"/>
  <c r="B155" i="10" s="1"/>
  <c r="B156" i="10" s="1"/>
  <c r="B157" i="10" s="1"/>
  <c r="B158" i="10" s="1"/>
  <c r="B159" i="10" s="1"/>
  <c r="B160" i="10" s="1"/>
  <c r="B161" i="10" s="1"/>
  <c r="B162" i="10" s="1"/>
  <c r="B163" i="10" s="1"/>
  <c r="B164" i="10" s="1"/>
  <c r="B165" i="10" s="1"/>
  <c r="B166" i="10" s="1"/>
  <c r="B167" i="10" s="1"/>
  <c r="B168" i="10" s="1"/>
  <c r="B169" i="10" s="1"/>
  <c r="B170" i="10" s="1"/>
  <c r="B171" i="10" s="1"/>
  <c r="B172" i="10" s="1"/>
  <c r="B173" i="10" s="1"/>
  <c r="B174" i="10" s="1"/>
  <c r="B175" i="10" s="1"/>
  <c r="B176" i="10" s="1"/>
  <c r="B177" i="10" s="1"/>
  <c r="B178" i="10" s="1"/>
  <c r="B179" i="10" s="1"/>
  <c r="B180" i="10" s="1"/>
  <c r="B181" i="10" s="1"/>
  <c r="B182" i="10" s="1"/>
  <c r="B183" i="10" s="1"/>
  <c r="B184" i="10" s="1"/>
  <c r="B185" i="10" s="1"/>
  <c r="B186" i="10" s="1"/>
  <c r="B187" i="10" s="1"/>
  <c r="B188" i="10" s="1"/>
  <c r="B189" i="10" s="1"/>
  <c r="B190" i="10" s="1"/>
  <c r="B191" i="10" s="1"/>
  <c r="B192" i="10" s="1"/>
  <c r="B193" i="10" s="1"/>
  <c r="B194" i="10" s="1"/>
  <c r="B195" i="10" s="1"/>
  <c r="B196" i="10" s="1"/>
  <c r="B197" i="10" s="1"/>
  <c r="B198" i="10" s="1"/>
  <c r="B199" i="10" s="1"/>
  <c r="B200" i="10" s="1"/>
  <c r="B201" i="10" s="1"/>
  <c r="B202" i="10" s="1"/>
  <c r="B203" i="10" s="1"/>
  <c r="B204" i="10" s="1"/>
  <c r="B205" i="10" s="1"/>
  <c r="B206" i="10" s="1"/>
  <c r="B207" i="10" s="1"/>
  <c r="B208" i="10" s="1"/>
  <c r="B209" i="10" s="1"/>
  <c r="B210" i="10" s="1"/>
  <c r="B211" i="10" s="1"/>
  <c r="B212" i="10" s="1"/>
  <c r="B213" i="10" s="1"/>
  <c r="B214" i="10" s="1"/>
  <c r="B215" i="10" s="1"/>
  <c r="B216" i="10" s="1"/>
  <c r="B217" i="10" s="1"/>
  <c r="B218" i="10" s="1"/>
  <c r="B219" i="10" s="1"/>
  <c r="B220" i="10" s="1"/>
  <c r="B221" i="10" s="1"/>
  <c r="B222" i="10" s="1"/>
  <c r="B223" i="10" s="1"/>
  <c r="B224" i="10" s="1"/>
  <c r="B225" i="10" s="1"/>
  <c r="B226" i="10" s="1"/>
  <c r="B227" i="10" s="1"/>
  <c r="B228" i="10" s="1"/>
  <c r="B229" i="10" s="1"/>
  <c r="B230" i="10" s="1"/>
  <c r="B231" i="10" s="1"/>
  <c r="B232" i="10" s="1"/>
  <c r="B233" i="10" s="1"/>
  <c r="B234" i="10" s="1"/>
  <c r="B235" i="10" s="1"/>
  <c r="B236" i="10" s="1"/>
  <c r="B237" i="10" s="1"/>
  <c r="B238" i="10" s="1"/>
  <c r="B239" i="10" s="1"/>
  <c r="B240" i="10" s="1"/>
  <c r="B241" i="10" s="1"/>
  <c r="B242" i="10" s="1"/>
  <c r="B243" i="10" s="1"/>
  <c r="B244" i="10" s="1"/>
  <c r="B245" i="10" s="1"/>
  <c r="B246" i="10" s="1"/>
  <c r="B247" i="10" s="1"/>
  <c r="B248" i="10" s="1"/>
  <c r="B249" i="10" s="1"/>
  <c r="B250" i="10" s="1"/>
  <c r="B251" i="10" s="1"/>
  <c r="B252" i="10" s="1"/>
  <c r="B253" i="10" s="1"/>
  <c r="B254" i="10" s="1"/>
  <c r="B255" i="10" s="1"/>
  <c r="B256" i="10" s="1"/>
  <c r="B257" i="10" s="1"/>
  <c r="B258" i="10" s="1"/>
  <c r="B259" i="10" s="1"/>
  <c r="B260" i="10" s="1"/>
  <c r="B261" i="10" s="1"/>
  <c r="B262" i="10" s="1"/>
  <c r="B263" i="10" s="1"/>
  <c r="B264" i="10" s="1"/>
  <c r="B265" i="10" s="1"/>
  <c r="B266" i="10" s="1"/>
  <c r="B267" i="10" s="1"/>
  <c r="B268" i="10" s="1"/>
  <c r="B269" i="10" s="1"/>
  <c r="B270" i="10" s="1"/>
  <c r="B271" i="10" s="1"/>
  <c r="B272" i="10" s="1"/>
  <c r="B273" i="10" s="1"/>
  <c r="B274" i="10" s="1"/>
  <c r="B275" i="10" s="1"/>
  <c r="B276" i="10" s="1"/>
  <c r="B277" i="10" s="1"/>
  <c r="B278" i="10" s="1"/>
  <c r="B279" i="10" s="1"/>
  <c r="B280" i="10" s="1"/>
  <c r="B281" i="10" s="1"/>
  <c r="B282" i="10" s="1"/>
  <c r="B283" i="10" s="1"/>
  <c r="B284" i="10" s="1"/>
  <c r="B285" i="10" s="1"/>
  <c r="B286" i="10" s="1"/>
  <c r="B287" i="10" s="1"/>
  <c r="B288" i="10" s="1"/>
  <c r="B289" i="10" s="1"/>
  <c r="B290" i="10" s="1"/>
  <c r="B291" i="10" s="1"/>
  <c r="B292" i="10" s="1"/>
  <c r="B293" i="10" s="1"/>
  <c r="B294" i="10" s="1"/>
  <c r="B295" i="10" s="1"/>
  <c r="B296" i="10" s="1"/>
  <c r="B297" i="10" s="1"/>
  <c r="B298" i="10" s="1"/>
  <c r="B299" i="10" s="1"/>
  <c r="B300" i="10" s="1"/>
  <c r="B301" i="10" s="1"/>
  <c r="B302" i="10" s="1"/>
  <c r="B303" i="10" s="1"/>
  <c r="B304" i="10" s="1"/>
  <c r="B305" i="10" s="1"/>
  <c r="B306" i="10" s="1"/>
  <c r="B307" i="10" s="1"/>
  <c r="B308" i="10" s="1"/>
  <c r="B309" i="10" s="1"/>
  <c r="B310" i="10" s="1"/>
  <c r="B311" i="10" s="1"/>
  <c r="B312" i="10" s="1"/>
  <c r="B313" i="10" s="1"/>
  <c r="B314" i="10" s="1"/>
  <c r="B315" i="10" s="1"/>
  <c r="B316" i="10" s="1"/>
  <c r="B317" i="10" s="1"/>
  <c r="B318" i="10" s="1"/>
  <c r="B319" i="10" s="1"/>
  <c r="B320" i="10" s="1"/>
  <c r="B321" i="10" s="1"/>
  <c r="B322" i="10" s="1"/>
  <c r="B323" i="10" s="1"/>
  <c r="B324" i="10" s="1"/>
  <c r="B325" i="10" s="1"/>
  <c r="B326" i="10" s="1"/>
  <c r="B327" i="10" s="1"/>
  <c r="B328" i="10" s="1"/>
  <c r="B329" i="10" s="1"/>
  <c r="B330" i="10" s="1"/>
  <c r="B331" i="10" s="1"/>
  <c r="B332" i="10" s="1"/>
  <c r="B333" i="10" s="1"/>
  <c r="B334" i="10" s="1"/>
  <c r="B335" i="10" s="1"/>
  <c r="B336" i="10" s="1"/>
  <c r="B337" i="10" s="1"/>
  <c r="B338" i="10" s="1"/>
  <c r="B339" i="10" s="1"/>
  <c r="B340" i="10" s="1"/>
  <c r="B341" i="10" s="1"/>
  <c r="B342" i="10" s="1"/>
  <c r="B343" i="10" s="1"/>
  <c r="B344" i="10" s="1"/>
  <c r="B345" i="10" s="1"/>
  <c r="B346" i="10" s="1"/>
  <c r="B347" i="10" s="1"/>
  <c r="B348" i="10" s="1"/>
  <c r="B349" i="10" s="1"/>
  <c r="B350" i="10" s="1"/>
  <c r="B351" i="10" s="1"/>
  <c r="B352" i="10" s="1"/>
  <c r="B353" i="10" s="1"/>
  <c r="B354" i="10" s="1"/>
  <c r="B355" i="10" s="1"/>
  <c r="B356" i="10" s="1"/>
  <c r="B357" i="10" s="1"/>
  <c r="B358" i="10" s="1"/>
  <c r="B359" i="10" s="1"/>
  <c r="B360" i="10" s="1"/>
  <c r="B361" i="10" s="1"/>
  <c r="B362" i="10" s="1"/>
  <c r="B363" i="10" s="1"/>
  <c r="B364" i="10" s="1"/>
  <c r="B365" i="10" s="1"/>
  <c r="B366" i="10" s="1"/>
  <c r="B367" i="10" s="1"/>
  <c r="B368" i="10" s="1"/>
  <c r="B369" i="10" s="1"/>
  <c r="K11" i="10"/>
  <c r="K12" i="10" s="1"/>
  <c r="K13" i="10" s="1"/>
  <c r="K14" i="10" s="1"/>
  <c r="K15" i="10" s="1"/>
  <c r="K16" i="10" s="1"/>
  <c r="K17" i="10" s="1"/>
  <c r="K18" i="10" s="1"/>
  <c r="K19" i="10" s="1"/>
  <c r="K20" i="10" s="1"/>
  <c r="K21" i="10" s="1"/>
  <c r="K22" i="10" s="1"/>
  <c r="K23" i="10" s="1"/>
  <c r="K24" i="10" s="1"/>
  <c r="K25" i="10" s="1"/>
  <c r="K26" i="10" s="1"/>
  <c r="K27" i="10" s="1"/>
  <c r="K28" i="10" s="1"/>
  <c r="K29" i="10" s="1"/>
  <c r="K30" i="10" s="1"/>
  <c r="K31" i="10" s="1"/>
  <c r="K32" i="10" s="1"/>
  <c r="K33" i="10" s="1"/>
  <c r="K34" i="10" s="1"/>
  <c r="K35" i="10" s="1"/>
  <c r="K36" i="10" s="1"/>
  <c r="K37" i="10" s="1"/>
  <c r="K38" i="10" s="1"/>
  <c r="K39" i="10" s="1"/>
  <c r="K40" i="10" s="1"/>
  <c r="K41" i="10" s="1"/>
  <c r="K42" i="10" s="1"/>
  <c r="K43" i="10" s="1"/>
  <c r="K44" i="10" s="1"/>
  <c r="K45" i="10" s="1"/>
  <c r="K46" i="10" s="1"/>
  <c r="K47" i="10" s="1"/>
  <c r="K48" i="10" s="1"/>
  <c r="K49" i="10" s="1"/>
  <c r="K50" i="10" s="1"/>
  <c r="K51" i="10" s="1"/>
  <c r="K52" i="10" s="1"/>
  <c r="K53" i="10" s="1"/>
  <c r="K54" i="10" s="1"/>
  <c r="K55" i="10" s="1"/>
  <c r="K56" i="10" s="1"/>
  <c r="K57" i="10" s="1"/>
  <c r="K58" i="10" s="1"/>
  <c r="K59" i="10" s="1"/>
  <c r="K60" i="10" s="1"/>
  <c r="K61" i="10" s="1"/>
  <c r="K62" i="10" s="1"/>
  <c r="K63" i="10" s="1"/>
  <c r="K64" i="10" s="1"/>
  <c r="K65" i="10" s="1"/>
  <c r="K66" i="10" s="1"/>
  <c r="K67" i="10" s="1"/>
  <c r="K68" i="10" s="1"/>
  <c r="K69" i="10" s="1"/>
  <c r="K70" i="10" s="1"/>
  <c r="K71" i="10" s="1"/>
  <c r="K72" i="10" s="1"/>
  <c r="K73" i="10" s="1"/>
  <c r="K74" i="10" s="1"/>
  <c r="K75" i="10" s="1"/>
  <c r="K76" i="10" s="1"/>
  <c r="K77" i="10" s="1"/>
  <c r="K78" i="10" s="1"/>
  <c r="K79" i="10" s="1"/>
  <c r="K80" i="10" s="1"/>
  <c r="K81" i="10" s="1"/>
  <c r="K82" i="10" s="1"/>
  <c r="K83" i="10" s="1"/>
  <c r="K84" i="10" s="1"/>
  <c r="K85" i="10" s="1"/>
  <c r="K86" i="10" s="1"/>
  <c r="K87" i="10" s="1"/>
  <c r="K88" i="10" s="1"/>
  <c r="K89" i="10" s="1"/>
  <c r="K90" i="10" s="1"/>
  <c r="K91" i="10" s="1"/>
  <c r="K92" i="10" s="1"/>
  <c r="K93" i="10" s="1"/>
  <c r="K94" i="10" s="1"/>
  <c r="K95" i="10" s="1"/>
  <c r="K96" i="10" s="1"/>
  <c r="K97" i="10" s="1"/>
  <c r="K98" i="10" s="1"/>
  <c r="K99" i="10" s="1"/>
  <c r="K100" i="10" s="1"/>
  <c r="K101" i="10" s="1"/>
  <c r="K102" i="10" s="1"/>
  <c r="K103" i="10" s="1"/>
  <c r="K104" i="10" s="1"/>
  <c r="K105" i="10" s="1"/>
  <c r="K106" i="10" s="1"/>
  <c r="K107" i="10" s="1"/>
  <c r="K108" i="10" s="1"/>
  <c r="K109" i="10" s="1"/>
  <c r="K110" i="10" s="1"/>
  <c r="K111" i="10" s="1"/>
  <c r="K112" i="10" s="1"/>
  <c r="K113" i="10" s="1"/>
  <c r="K114" i="10" s="1"/>
  <c r="K115" i="10" s="1"/>
  <c r="K116" i="10" s="1"/>
  <c r="K117" i="10" s="1"/>
  <c r="K118" i="10" s="1"/>
  <c r="K119" i="10" s="1"/>
  <c r="K120" i="10" s="1"/>
  <c r="K121" i="10" s="1"/>
  <c r="K122" i="10" s="1"/>
  <c r="K123" i="10" s="1"/>
  <c r="K124" i="10" s="1"/>
  <c r="K125" i="10" s="1"/>
  <c r="K126" i="10" s="1"/>
  <c r="K127" i="10" s="1"/>
  <c r="K128" i="10" s="1"/>
  <c r="K129" i="10" s="1"/>
  <c r="K130" i="10" s="1"/>
  <c r="K131" i="10" s="1"/>
  <c r="K132" i="10" s="1"/>
  <c r="K133" i="10" s="1"/>
  <c r="K134" i="10" s="1"/>
  <c r="K135" i="10" s="1"/>
  <c r="K136" i="10" s="1"/>
  <c r="K137" i="10" s="1"/>
  <c r="K138" i="10" s="1"/>
  <c r="K139" i="10" s="1"/>
  <c r="K140" i="10" s="1"/>
  <c r="K141" i="10" s="1"/>
  <c r="K142" i="10" s="1"/>
  <c r="K143" i="10" s="1"/>
  <c r="K144" i="10" s="1"/>
  <c r="K145" i="10" s="1"/>
  <c r="K146" i="10" s="1"/>
  <c r="K147" i="10" s="1"/>
  <c r="K148" i="10" s="1"/>
  <c r="K149" i="10" s="1"/>
  <c r="K150" i="10" s="1"/>
  <c r="K151" i="10" s="1"/>
  <c r="K152" i="10" s="1"/>
  <c r="K153" i="10" s="1"/>
  <c r="K154" i="10" s="1"/>
  <c r="K155" i="10" s="1"/>
  <c r="K156" i="10" s="1"/>
  <c r="K157" i="10" s="1"/>
  <c r="K158" i="10" s="1"/>
  <c r="K159" i="10" s="1"/>
  <c r="K160" i="10" s="1"/>
  <c r="K161" i="10" s="1"/>
  <c r="K162" i="10" s="1"/>
  <c r="K163" i="10" s="1"/>
  <c r="K164" i="10" s="1"/>
  <c r="K165" i="10" s="1"/>
  <c r="K166" i="10" s="1"/>
  <c r="K167" i="10" s="1"/>
  <c r="K168" i="10" s="1"/>
  <c r="K169" i="10" s="1"/>
  <c r="K170" i="10" s="1"/>
  <c r="K171" i="10" s="1"/>
  <c r="K172" i="10" s="1"/>
  <c r="K173" i="10" s="1"/>
  <c r="K174" i="10" s="1"/>
  <c r="K175" i="10" s="1"/>
  <c r="K176" i="10" s="1"/>
  <c r="K177" i="10" s="1"/>
  <c r="K178" i="10" s="1"/>
  <c r="K179" i="10" s="1"/>
  <c r="K180" i="10" s="1"/>
  <c r="K181" i="10" s="1"/>
  <c r="K182" i="10" s="1"/>
  <c r="K183" i="10" s="1"/>
  <c r="K184" i="10" s="1"/>
  <c r="K185" i="10" s="1"/>
  <c r="K186" i="10" s="1"/>
  <c r="K187" i="10" s="1"/>
  <c r="K188" i="10" s="1"/>
  <c r="K189" i="10" s="1"/>
  <c r="K190" i="10" s="1"/>
  <c r="K191" i="10" s="1"/>
  <c r="K192" i="10" s="1"/>
  <c r="K193" i="10" s="1"/>
  <c r="K194" i="10" s="1"/>
  <c r="K195" i="10" s="1"/>
  <c r="K196" i="10" s="1"/>
  <c r="K197" i="10" s="1"/>
  <c r="K198" i="10" s="1"/>
  <c r="K199" i="10" s="1"/>
  <c r="K200" i="10" s="1"/>
  <c r="K201" i="10" s="1"/>
  <c r="K202" i="10" s="1"/>
  <c r="K203" i="10" s="1"/>
  <c r="K204" i="10" s="1"/>
  <c r="K205" i="10" s="1"/>
  <c r="K206" i="10" s="1"/>
  <c r="K207" i="10" s="1"/>
  <c r="K208" i="10" s="1"/>
  <c r="K209" i="10" s="1"/>
  <c r="K210" i="10" s="1"/>
  <c r="K211" i="10" s="1"/>
  <c r="K212" i="10" s="1"/>
  <c r="K213" i="10" s="1"/>
  <c r="K214" i="10" s="1"/>
  <c r="K215" i="10" s="1"/>
  <c r="K216" i="10" s="1"/>
  <c r="K217" i="10" s="1"/>
  <c r="K218" i="10" s="1"/>
  <c r="K219" i="10" s="1"/>
  <c r="K220" i="10" s="1"/>
  <c r="K221" i="10" s="1"/>
  <c r="K222" i="10" s="1"/>
  <c r="K223" i="10" s="1"/>
  <c r="K224" i="10" s="1"/>
  <c r="K225" i="10" s="1"/>
  <c r="K226" i="10" s="1"/>
  <c r="K227" i="10" s="1"/>
  <c r="K228" i="10" s="1"/>
  <c r="K229" i="10" s="1"/>
  <c r="K230" i="10" s="1"/>
  <c r="K231" i="10" s="1"/>
  <c r="K232" i="10" s="1"/>
  <c r="K233" i="10" s="1"/>
  <c r="K234" i="10" s="1"/>
  <c r="K235" i="10" s="1"/>
  <c r="K236" i="10" s="1"/>
  <c r="K237" i="10" s="1"/>
  <c r="K238" i="10" s="1"/>
  <c r="K239" i="10" s="1"/>
  <c r="K240" i="10" s="1"/>
  <c r="K241" i="10" s="1"/>
  <c r="K242" i="10" s="1"/>
  <c r="K243" i="10" s="1"/>
  <c r="K244" i="10" s="1"/>
  <c r="K245" i="10" s="1"/>
  <c r="K246" i="10" s="1"/>
  <c r="K247" i="10" s="1"/>
  <c r="K248" i="10" s="1"/>
  <c r="K249" i="10" s="1"/>
  <c r="K250" i="10" s="1"/>
  <c r="K251" i="10" s="1"/>
  <c r="K252" i="10" s="1"/>
  <c r="K253" i="10" s="1"/>
  <c r="K254" i="10" s="1"/>
  <c r="K255" i="10" s="1"/>
  <c r="K256" i="10" s="1"/>
  <c r="K257" i="10" s="1"/>
  <c r="K258" i="10" s="1"/>
  <c r="K259" i="10" s="1"/>
  <c r="K260" i="10" s="1"/>
  <c r="K261" i="10" s="1"/>
  <c r="K262" i="10" s="1"/>
  <c r="K263" i="10" s="1"/>
  <c r="K264" i="10" s="1"/>
  <c r="K265" i="10" s="1"/>
  <c r="K266" i="10" s="1"/>
  <c r="K267" i="10" s="1"/>
  <c r="K268" i="10" s="1"/>
  <c r="K269" i="10" s="1"/>
  <c r="K270" i="10" s="1"/>
  <c r="K271" i="10" s="1"/>
  <c r="K272" i="10" s="1"/>
  <c r="K273" i="10" s="1"/>
  <c r="K274" i="10" s="1"/>
  <c r="K275" i="10" s="1"/>
  <c r="K276" i="10" s="1"/>
  <c r="K277" i="10" s="1"/>
  <c r="K278" i="10" s="1"/>
  <c r="K279" i="10" s="1"/>
  <c r="K280" i="10" s="1"/>
  <c r="K281" i="10" s="1"/>
  <c r="K282" i="10" s="1"/>
  <c r="K283" i="10" s="1"/>
  <c r="K284" i="10" s="1"/>
  <c r="K285" i="10" s="1"/>
  <c r="K286" i="10" s="1"/>
  <c r="K287" i="10" s="1"/>
  <c r="K288" i="10" s="1"/>
  <c r="K289" i="10" s="1"/>
  <c r="K290" i="10" s="1"/>
  <c r="K291" i="10" s="1"/>
  <c r="K292" i="10" s="1"/>
  <c r="K293" i="10" s="1"/>
  <c r="K294" i="10" s="1"/>
  <c r="K295" i="10" s="1"/>
  <c r="K296" i="10" s="1"/>
  <c r="K297" i="10" s="1"/>
  <c r="K298" i="10" s="1"/>
  <c r="K299" i="10" s="1"/>
  <c r="K300" i="10" s="1"/>
  <c r="K301" i="10" s="1"/>
  <c r="K302" i="10" s="1"/>
  <c r="K303" i="10" s="1"/>
  <c r="K304" i="10" s="1"/>
  <c r="K305" i="10" s="1"/>
  <c r="K306" i="10" s="1"/>
  <c r="K307" i="10" s="1"/>
  <c r="K308" i="10" s="1"/>
  <c r="K309" i="10" s="1"/>
  <c r="K310" i="10" s="1"/>
  <c r="K311" i="10" s="1"/>
  <c r="K312" i="10" s="1"/>
  <c r="K313" i="10" s="1"/>
  <c r="K314" i="10" s="1"/>
  <c r="K315" i="10" s="1"/>
  <c r="K316" i="10" s="1"/>
  <c r="K317" i="10" s="1"/>
  <c r="K318" i="10" s="1"/>
  <c r="K319" i="10" s="1"/>
  <c r="K320" i="10" s="1"/>
  <c r="K321" i="10" s="1"/>
  <c r="K322" i="10" s="1"/>
  <c r="K323" i="10" s="1"/>
  <c r="K324" i="10" s="1"/>
  <c r="K325" i="10" s="1"/>
  <c r="K326" i="10" s="1"/>
  <c r="K327" i="10" s="1"/>
  <c r="K328" i="10" s="1"/>
  <c r="K329" i="10" s="1"/>
  <c r="K330" i="10" s="1"/>
  <c r="K331" i="10" s="1"/>
  <c r="K332" i="10" s="1"/>
  <c r="K333" i="10" s="1"/>
  <c r="K334" i="10" s="1"/>
  <c r="K335" i="10" s="1"/>
  <c r="K336" i="10" s="1"/>
  <c r="K337" i="10" s="1"/>
  <c r="K338" i="10" s="1"/>
  <c r="K339" i="10" s="1"/>
  <c r="K340" i="10" s="1"/>
  <c r="K341" i="10" s="1"/>
  <c r="K342" i="10" s="1"/>
  <c r="K343" i="10" s="1"/>
  <c r="K344" i="10" s="1"/>
  <c r="K345" i="10" s="1"/>
  <c r="K346" i="10" s="1"/>
  <c r="K347" i="10" s="1"/>
  <c r="K348" i="10" s="1"/>
  <c r="K349" i="10" s="1"/>
  <c r="K350" i="10" s="1"/>
  <c r="K351" i="10" s="1"/>
  <c r="K352" i="10" s="1"/>
  <c r="K353" i="10" s="1"/>
  <c r="K354" i="10" s="1"/>
  <c r="K355" i="10" s="1"/>
  <c r="K356" i="10" s="1"/>
  <c r="K357" i="10" s="1"/>
  <c r="K358" i="10" s="1"/>
  <c r="K359" i="10" s="1"/>
  <c r="K360" i="10" s="1"/>
  <c r="K361" i="10" s="1"/>
  <c r="K362" i="10" s="1"/>
  <c r="K363" i="10" s="1"/>
  <c r="K364" i="10" s="1"/>
  <c r="K365" i="10" s="1"/>
  <c r="K366" i="10" s="1"/>
  <c r="K367" i="10" s="1"/>
  <c r="K368" i="10" s="1"/>
  <c r="K369" i="10" s="1"/>
  <c r="D6" i="10"/>
  <c r="D5" i="10" s="1"/>
  <c r="D4" i="10"/>
  <c r="C11" i="10" s="1"/>
  <c r="D3" i="10"/>
  <c r="C15" i="10" l="1"/>
  <c r="C17" i="10"/>
  <c r="C20" i="10"/>
  <c r="C22" i="10"/>
  <c r="C25" i="10"/>
  <c r="C26" i="10"/>
  <c r="C28" i="10"/>
  <c r="C30" i="10"/>
  <c r="C369" i="10"/>
  <c r="C368" i="10"/>
  <c r="C367" i="10"/>
  <c r="C366" i="10"/>
  <c r="C365" i="10"/>
  <c r="C364" i="10"/>
  <c r="C363" i="10"/>
  <c r="C362" i="10"/>
  <c r="C361" i="10"/>
  <c r="C360" i="10"/>
  <c r="C359" i="10"/>
  <c r="C358" i="10"/>
  <c r="C357" i="10"/>
  <c r="C356" i="10"/>
  <c r="C355" i="10"/>
  <c r="C354" i="10"/>
  <c r="C353" i="10"/>
  <c r="C352" i="10"/>
  <c r="C351" i="10"/>
  <c r="C350" i="10"/>
  <c r="C349" i="10"/>
  <c r="C348" i="10"/>
  <c r="C347" i="10"/>
  <c r="C346" i="10"/>
  <c r="C345" i="10"/>
  <c r="C344" i="10"/>
  <c r="C343" i="10"/>
  <c r="C342" i="10"/>
  <c r="C340" i="10"/>
  <c r="C336" i="10"/>
  <c r="C332" i="10"/>
  <c r="C339" i="10"/>
  <c r="C335" i="10"/>
  <c r="C331" i="10"/>
  <c r="C328" i="10"/>
  <c r="C327" i="10"/>
  <c r="C326" i="10"/>
  <c r="C325" i="10"/>
  <c r="C324" i="10"/>
  <c r="C323" i="10"/>
  <c r="C322" i="10"/>
  <c r="C321" i="10"/>
  <c r="C320" i="10"/>
  <c r="C319" i="10"/>
  <c r="C318" i="10"/>
  <c r="C341" i="10"/>
  <c r="C337" i="10"/>
  <c r="C333" i="10"/>
  <c r="C338" i="10"/>
  <c r="C273" i="10"/>
  <c r="C272" i="10"/>
  <c r="C271" i="10"/>
  <c r="C270" i="10"/>
  <c r="C269" i="10"/>
  <c r="C268" i="10"/>
  <c r="C267" i="10"/>
  <c r="C266" i="10"/>
  <c r="C265" i="10"/>
  <c r="C264" i="10"/>
  <c r="C263" i="10"/>
  <c r="C262" i="10"/>
  <c r="C261" i="10"/>
  <c r="C260" i="10"/>
  <c r="C259" i="10"/>
  <c r="C258" i="10"/>
  <c r="C257" i="10"/>
  <c r="C256" i="10"/>
  <c r="C255" i="10"/>
  <c r="C254" i="10"/>
  <c r="C253" i="10"/>
  <c r="C252" i="10"/>
  <c r="C251" i="10"/>
  <c r="C250" i="10"/>
  <c r="C249" i="10"/>
  <c r="C248" i="10"/>
  <c r="C247" i="10"/>
  <c r="C246" i="10"/>
  <c r="C245" i="10"/>
  <c r="C244" i="10"/>
  <c r="C243" i="10"/>
  <c r="C242" i="10"/>
  <c r="C241" i="10"/>
  <c r="C240" i="10"/>
  <c r="C239" i="10"/>
  <c r="C238" i="10"/>
  <c r="C237" i="10"/>
  <c r="C236" i="10"/>
  <c r="C235" i="10"/>
  <c r="C234" i="10"/>
  <c r="C233" i="10"/>
  <c r="C232" i="10"/>
  <c r="C231" i="10"/>
  <c r="C230" i="10"/>
  <c r="C229" i="10"/>
  <c r="C228" i="10"/>
  <c r="C227" i="10"/>
  <c r="C226" i="10"/>
  <c r="C225" i="10"/>
  <c r="C224" i="10"/>
  <c r="C223" i="10"/>
  <c r="C222" i="10"/>
  <c r="C221" i="10"/>
  <c r="C220" i="10"/>
  <c r="C219" i="10"/>
  <c r="C218" i="10"/>
  <c r="C217" i="10"/>
  <c r="C334" i="10"/>
  <c r="C316" i="10"/>
  <c r="C314" i="10"/>
  <c r="C312" i="10"/>
  <c r="C310" i="10"/>
  <c r="C308" i="10"/>
  <c r="C306" i="10"/>
  <c r="C304" i="10"/>
  <c r="C302" i="10"/>
  <c r="C300" i="10"/>
  <c r="C298" i="10"/>
  <c r="C296" i="10"/>
  <c r="C294" i="10"/>
  <c r="C292" i="10"/>
  <c r="C290" i="10"/>
  <c r="C288" i="10"/>
  <c r="C286" i="10"/>
  <c r="C284" i="10"/>
  <c r="C282" i="10"/>
  <c r="C280" i="10"/>
  <c r="C278" i="10"/>
  <c r="C276" i="10"/>
  <c r="C274" i="10"/>
  <c r="C330" i="10"/>
  <c r="C329" i="10"/>
  <c r="C317" i="10"/>
  <c r="C315" i="10"/>
  <c r="C313" i="10"/>
  <c r="C311" i="10"/>
  <c r="C309" i="10"/>
  <c r="C307" i="10"/>
  <c r="C305" i="10"/>
  <c r="C216" i="10"/>
  <c r="C214" i="10"/>
  <c r="C212" i="10"/>
  <c r="C210" i="10"/>
  <c r="C208" i="10"/>
  <c r="C206" i="10"/>
  <c r="C204" i="10"/>
  <c r="C202" i="10"/>
  <c r="C200" i="10"/>
  <c r="C198" i="10"/>
  <c r="C196" i="10"/>
  <c r="C194" i="10"/>
  <c r="C192" i="10"/>
  <c r="C190" i="10"/>
  <c r="C188" i="10"/>
  <c r="C186" i="10"/>
  <c r="C184" i="10"/>
  <c r="C301" i="10"/>
  <c r="C297" i="10"/>
  <c r="C293" i="10"/>
  <c r="C289" i="10"/>
  <c r="C285" i="10"/>
  <c r="C281" i="10"/>
  <c r="C277" i="10"/>
  <c r="C182" i="10"/>
  <c r="C181" i="10"/>
  <c r="C180" i="10"/>
  <c r="C179" i="10"/>
  <c r="C178" i="10"/>
  <c r="C177" i="10"/>
  <c r="C176" i="10"/>
  <c r="C175" i="10"/>
  <c r="C174" i="10"/>
  <c r="C173" i="10"/>
  <c r="C172" i="10"/>
  <c r="C171" i="10"/>
  <c r="C215" i="10"/>
  <c r="C213" i="10"/>
  <c r="C211" i="10"/>
  <c r="C209" i="10"/>
  <c r="C207" i="10"/>
  <c r="C205" i="10"/>
  <c r="C203" i="10"/>
  <c r="C201" i="10"/>
  <c r="C199" i="10"/>
  <c r="C197" i="10"/>
  <c r="C195" i="10"/>
  <c r="C193" i="10"/>
  <c r="C191" i="10"/>
  <c r="C189" i="10"/>
  <c r="C187" i="10"/>
  <c r="C185" i="10"/>
  <c r="C183" i="10"/>
  <c r="C303" i="10"/>
  <c r="C299" i="10"/>
  <c r="C295" i="10"/>
  <c r="C291" i="10"/>
  <c r="C287" i="10"/>
  <c r="C283" i="10"/>
  <c r="C279" i="10"/>
  <c r="C275" i="10"/>
  <c r="C167" i="10"/>
  <c r="C119" i="10"/>
  <c r="C118" i="10"/>
  <c r="C117" i="10"/>
  <c r="C116" i="10"/>
  <c r="C115" i="10"/>
  <c r="C114" i="10"/>
  <c r="C113" i="10"/>
  <c r="C112" i="10"/>
  <c r="C111" i="10"/>
  <c r="C110" i="10"/>
  <c r="C109" i="10"/>
  <c r="C108" i="10"/>
  <c r="C107" i="10"/>
  <c r="C106" i="10"/>
  <c r="C105" i="10"/>
  <c r="C104" i="10"/>
  <c r="C103" i="10"/>
  <c r="C102" i="10"/>
  <c r="C101" i="10"/>
  <c r="C100" i="10"/>
  <c r="C99" i="10"/>
  <c r="C98" i="10"/>
  <c r="C97" i="10"/>
  <c r="C96" i="10"/>
  <c r="C95" i="10"/>
  <c r="C94" i="10"/>
  <c r="C93" i="10"/>
  <c r="C92" i="10"/>
  <c r="C91" i="10"/>
  <c r="C90" i="10"/>
  <c r="C89" i="10"/>
  <c r="C88" i="10"/>
  <c r="C87" i="10"/>
  <c r="C86" i="10"/>
  <c r="C85" i="10"/>
  <c r="C84" i="10"/>
  <c r="C83" i="10"/>
  <c r="C82" i="10"/>
  <c r="C81" i="10"/>
  <c r="C80" i="10"/>
  <c r="C79" i="10"/>
  <c r="C78" i="10"/>
  <c r="C77" i="10"/>
  <c r="C76" i="10"/>
  <c r="C75" i="10"/>
  <c r="C74" i="10"/>
  <c r="C73" i="10"/>
  <c r="C72" i="10"/>
  <c r="C71" i="10"/>
  <c r="C70" i="10"/>
  <c r="C69" i="10"/>
  <c r="C68" i="10"/>
  <c r="C67" i="10"/>
  <c r="C66" i="10"/>
  <c r="C65" i="10"/>
  <c r="C64" i="10"/>
  <c r="C63" i="10"/>
  <c r="C62" i="10"/>
  <c r="C61" i="10"/>
  <c r="C60" i="10"/>
  <c r="C59" i="10"/>
  <c r="C58" i="10"/>
  <c r="C57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168" i="10"/>
  <c r="C166" i="10"/>
  <c r="C164" i="10"/>
  <c r="C162" i="10"/>
  <c r="C160" i="10"/>
  <c r="C158" i="10"/>
  <c r="C156" i="10"/>
  <c r="C154" i="10"/>
  <c r="C152" i="10"/>
  <c r="C150" i="10"/>
  <c r="C148" i="10"/>
  <c r="C146" i="10"/>
  <c r="C144" i="10"/>
  <c r="C142" i="10"/>
  <c r="C140" i="10"/>
  <c r="C138" i="10"/>
  <c r="C136" i="10"/>
  <c r="C134" i="10"/>
  <c r="C132" i="10"/>
  <c r="C130" i="10"/>
  <c r="C128" i="10"/>
  <c r="C126" i="10"/>
  <c r="C124" i="10"/>
  <c r="C122" i="10"/>
  <c r="C120" i="10"/>
  <c r="C169" i="10"/>
  <c r="C170" i="10"/>
  <c r="C165" i="10"/>
  <c r="C163" i="10"/>
  <c r="C161" i="10"/>
  <c r="C159" i="10"/>
  <c r="C157" i="10"/>
  <c r="C155" i="10"/>
  <c r="C153" i="10"/>
  <c r="C151" i="10"/>
  <c r="C149" i="10"/>
  <c r="C147" i="10"/>
  <c r="C145" i="10"/>
  <c r="C143" i="10"/>
  <c r="C141" i="10"/>
  <c r="C139" i="10"/>
  <c r="C137" i="10"/>
  <c r="C135" i="10"/>
  <c r="C133" i="10"/>
  <c r="C131" i="10"/>
  <c r="C129" i="10"/>
  <c r="C127" i="10"/>
  <c r="C125" i="10"/>
  <c r="C123" i="10"/>
  <c r="C121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D7" i="10"/>
  <c r="C24" i="10"/>
  <c r="C13" i="10"/>
  <c r="C16" i="10"/>
  <c r="C18" i="10"/>
  <c r="C19" i="10"/>
  <c r="C21" i="10"/>
  <c r="C23" i="10"/>
  <c r="C27" i="10"/>
  <c r="C29" i="10"/>
  <c r="C10" i="10"/>
  <c r="E10" i="10" s="1"/>
  <c r="C12" i="10"/>
  <c r="C14" i="10"/>
  <c r="D10" i="10"/>
  <c r="F10" i="10" l="1"/>
  <c r="L10" i="10" s="1"/>
  <c r="G10" i="10" l="1"/>
  <c r="D4" i="9" l="1"/>
  <c r="C117" i="9" s="1"/>
  <c r="K15" i="9"/>
  <c r="K16" i="9" s="1"/>
  <c r="K17" i="9" s="1"/>
  <c r="K18" i="9" s="1"/>
  <c r="K19" i="9" s="1"/>
  <c r="K20" i="9" s="1"/>
  <c r="K21" i="9" s="1"/>
  <c r="K22" i="9" s="1"/>
  <c r="K23" i="9" s="1"/>
  <c r="K24" i="9" s="1"/>
  <c r="K25" i="9" s="1"/>
  <c r="K26" i="9" s="1"/>
  <c r="K27" i="9" s="1"/>
  <c r="K28" i="9" s="1"/>
  <c r="K29" i="9" s="1"/>
  <c r="K30" i="9" s="1"/>
  <c r="K31" i="9" s="1"/>
  <c r="K32" i="9" s="1"/>
  <c r="K33" i="9" s="1"/>
  <c r="K34" i="9" s="1"/>
  <c r="K35" i="9" s="1"/>
  <c r="K36" i="9" s="1"/>
  <c r="K37" i="9" s="1"/>
  <c r="K38" i="9" s="1"/>
  <c r="K39" i="9" s="1"/>
  <c r="K40" i="9" s="1"/>
  <c r="K41" i="9" s="1"/>
  <c r="K42" i="9" s="1"/>
  <c r="K43" i="9" s="1"/>
  <c r="K44" i="9" s="1"/>
  <c r="K45" i="9" s="1"/>
  <c r="K46" i="9" s="1"/>
  <c r="K47" i="9" s="1"/>
  <c r="K48" i="9" s="1"/>
  <c r="K49" i="9" s="1"/>
  <c r="K50" i="9" s="1"/>
  <c r="K51" i="9" s="1"/>
  <c r="K52" i="9" s="1"/>
  <c r="K53" i="9" s="1"/>
  <c r="K54" i="9" s="1"/>
  <c r="K55" i="9" s="1"/>
  <c r="K56" i="9" s="1"/>
  <c r="K57" i="9" s="1"/>
  <c r="K58" i="9" s="1"/>
  <c r="K59" i="9" s="1"/>
  <c r="K60" i="9" s="1"/>
  <c r="K61" i="9" s="1"/>
  <c r="K62" i="9" s="1"/>
  <c r="K63" i="9" s="1"/>
  <c r="K64" i="9" s="1"/>
  <c r="K65" i="9" s="1"/>
  <c r="K66" i="9" s="1"/>
  <c r="K67" i="9" s="1"/>
  <c r="K68" i="9" s="1"/>
  <c r="K69" i="9" s="1"/>
  <c r="K70" i="9" s="1"/>
  <c r="K71" i="9" s="1"/>
  <c r="K72" i="9" s="1"/>
  <c r="K73" i="9" s="1"/>
  <c r="K74" i="9" s="1"/>
  <c r="K75" i="9" s="1"/>
  <c r="K76" i="9" s="1"/>
  <c r="K77" i="9" s="1"/>
  <c r="K78" i="9" s="1"/>
  <c r="K79" i="9" s="1"/>
  <c r="K80" i="9" s="1"/>
  <c r="K81" i="9" s="1"/>
  <c r="K82" i="9" s="1"/>
  <c r="K83" i="9" s="1"/>
  <c r="K84" i="9" s="1"/>
  <c r="K85" i="9" s="1"/>
  <c r="K86" i="9" s="1"/>
  <c r="K87" i="9" s="1"/>
  <c r="K88" i="9" s="1"/>
  <c r="K89" i="9" s="1"/>
  <c r="K90" i="9" s="1"/>
  <c r="K91" i="9" s="1"/>
  <c r="K92" i="9" s="1"/>
  <c r="K93" i="9" s="1"/>
  <c r="K94" i="9" s="1"/>
  <c r="K95" i="9" s="1"/>
  <c r="K96" i="9" s="1"/>
  <c r="K97" i="9" s="1"/>
  <c r="K98" i="9" s="1"/>
  <c r="K99" i="9" s="1"/>
  <c r="K100" i="9" s="1"/>
  <c r="K101" i="9" s="1"/>
  <c r="K102" i="9" s="1"/>
  <c r="K103" i="9" s="1"/>
  <c r="K104" i="9" s="1"/>
  <c r="K105" i="9" s="1"/>
  <c r="K106" i="9" s="1"/>
  <c r="K107" i="9" s="1"/>
  <c r="K108" i="9" s="1"/>
  <c r="K109" i="9" s="1"/>
  <c r="K110" i="9" s="1"/>
  <c r="K111" i="9" s="1"/>
  <c r="K112" i="9" s="1"/>
  <c r="K113" i="9" s="1"/>
  <c r="K114" i="9" s="1"/>
  <c r="K115" i="9" s="1"/>
  <c r="K116" i="9" s="1"/>
  <c r="K117" i="9" s="1"/>
  <c r="K118" i="9" s="1"/>
  <c r="K119" i="9" s="1"/>
  <c r="K120" i="9" s="1"/>
  <c r="K121" i="9" s="1"/>
  <c r="K122" i="9" s="1"/>
  <c r="K123" i="9" s="1"/>
  <c r="K124" i="9" s="1"/>
  <c r="K125" i="9" s="1"/>
  <c r="K126" i="9" s="1"/>
  <c r="K127" i="9" s="1"/>
  <c r="K128" i="9" s="1"/>
  <c r="K129" i="9" s="1"/>
  <c r="K130" i="9" s="1"/>
  <c r="K131" i="9" s="1"/>
  <c r="K132" i="9" s="1"/>
  <c r="K133" i="9" s="1"/>
  <c r="K134" i="9" s="1"/>
  <c r="K135" i="9" s="1"/>
  <c r="K136" i="9" s="1"/>
  <c r="K137" i="9" s="1"/>
  <c r="K138" i="9" s="1"/>
  <c r="K139" i="9" s="1"/>
  <c r="K140" i="9" s="1"/>
  <c r="K141" i="9" s="1"/>
  <c r="K142" i="9" s="1"/>
  <c r="K143" i="9" s="1"/>
  <c r="K144" i="9" s="1"/>
  <c r="K145" i="9" s="1"/>
  <c r="K146" i="9" s="1"/>
  <c r="K147" i="9" s="1"/>
  <c r="K148" i="9" s="1"/>
  <c r="K149" i="9" s="1"/>
  <c r="K150" i="9" s="1"/>
  <c r="K151" i="9" s="1"/>
  <c r="K152" i="9" s="1"/>
  <c r="K153" i="9" s="1"/>
  <c r="K154" i="9" s="1"/>
  <c r="K155" i="9" s="1"/>
  <c r="K156" i="9" s="1"/>
  <c r="K157" i="9" s="1"/>
  <c r="K158" i="9" s="1"/>
  <c r="K159" i="9" s="1"/>
  <c r="K160" i="9" s="1"/>
  <c r="K161" i="9" s="1"/>
  <c r="K162" i="9" s="1"/>
  <c r="K163" i="9" s="1"/>
  <c r="K164" i="9" s="1"/>
  <c r="K165" i="9" s="1"/>
  <c r="K166" i="9" s="1"/>
  <c r="K167" i="9" s="1"/>
  <c r="K168" i="9" s="1"/>
  <c r="K169" i="9" s="1"/>
  <c r="K170" i="9" s="1"/>
  <c r="K171" i="9" s="1"/>
  <c r="K172" i="9" s="1"/>
  <c r="K173" i="9" s="1"/>
  <c r="K174" i="9" s="1"/>
  <c r="K175" i="9" s="1"/>
  <c r="K176" i="9" s="1"/>
  <c r="K177" i="9" s="1"/>
  <c r="K178" i="9" s="1"/>
  <c r="K179" i="9" s="1"/>
  <c r="K180" i="9" s="1"/>
  <c r="K181" i="9" s="1"/>
  <c r="K182" i="9" s="1"/>
  <c r="K183" i="9" s="1"/>
  <c r="K184" i="9" s="1"/>
  <c r="K185" i="9" s="1"/>
  <c r="K186" i="9" s="1"/>
  <c r="K187" i="9" s="1"/>
  <c r="K188" i="9" s="1"/>
  <c r="K189" i="9" s="1"/>
  <c r="K190" i="9" s="1"/>
  <c r="K191" i="9" s="1"/>
  <c r="K192" i="9" s="1"/>
  <c r="K193" i="9" s="1"/>
  <c r="K194" i="9" s="1"/>
  <c r="K195" i="9" s="1"/>
  <c r="K196" i="9" s="1"/>
  <c r="K197" i="9" s="1"/>
  <c r="K198" i="9" s="1"/>
  <c r="K199" i="9" s="1"/>
  <c r="K200" i="9" s="1"/>
  <c r="K201" i="9" s="1"/>
  <c r="K202" i="9" s="1"/>
  <c r="K203" i="9" s="1"/>
  <c r="K204" i="9" s="1"/>
  <c r="K205" i="9" s="1"/>
  <c r="K206" i="9" s="1"/>
  <c r="K207" i="9" s="1"/>
  <c r="K208" i="9" s="1"/>
  <c r="K209" i="9" s="1"/>
  <c r="K210" i="9" s="1"/>
  <c r="K211" i="9" s="1"/>
  <c r="K212" i="9" s="1"/>
  <c r="K213" i="9" s="1"/>
  <c r="K214" i="9" s="1"/>
  <c r="K215" i="9" s="1"/>
  <c r="K216" i="9" s="1"/>
  <c r="K217" i="9" s="1"/>
  <c r="K218" i="9" s="1"/>
  <c r="K219" i="9" s="1"/>
  <c r="K220" i="9" s="1"/>
  <c r="K221" i="9" s="1"/>
  <c r="K222" i="9" s="1"/>
  <c r="K223" i="9" s="1"/>
  <c r="K224" i="9" s="1"/>
  <c r="K225" i="9" s="1"/>
  <c r="K226" i="9" s="1"/>
  <c r="K227" i="9" s="1"/>
  <c r="K228" i="9" s="1"/>
  <c r="K229" i="9" s="1"/>
  <c r="K230" i="9" s="1"/>
  <c r="K231" i="9" s="1"/>
  <c r="K232" i="9" s="1"/>
  <c r="K233" i="9" s="1"/>
  <c r="K234" i="9" s="1"/>
  <c r="K235" i="9" s="1"/>
  <c r="K236" i="9" s="1"/>
  <c r="K237" i="9" s="1"/>
  <c r="K238" i="9" s="1"/>
  <c r="K239" i="9" s="1"/>
  <c r="K240" i="9" s="1"/>
  <c r="K241" i="9" s="1"/>
  <c r="K242" i="9" s="1"/>
  <c r="K243" i="9" s="1"/>
  <c r="K244" i="9" s="1"/>
  <c r="K245" i="9" s="1"/>
  <c r="K246" i="9" s="1"/>
  <c r="K247" i="9" s="1"/>
  <c r="K248" i="9" s="1"/>
  <c r="K249" i="9" s="1"/>
  <c r="K250" i="9" s="1"/>
  <c r="K251" i="9" s="1"/>
  <c r="K252" i="9" s="1"/>
  <c r="K253" i="9" s="1"/>
  <c r="K254" i="9" s="1"/>
  <c r="K255" i="9" s="1"/>
  <c r="K256" i="9" s="1"/>
  <c r="K257" i="9" s="1"/>
  <c r="K258" i="9" s="1"/>
  <c r="K259" i="9" s="1"/>
  <c r="K260" i="9" s="1"/>
  <c r="K261" i="9" s="1"/>
  <c r="K262" i="9" s="1"/>
  <c r="K263" i="9" s="1"/>
  <c r="K264" i="9" s="1"/>
  <c r="K265" i="9" s="1"/>
  <c r="K266" i="9" s="1"/>
  <c r="K267" i="9" s="1"/>
  <c r="K268" i="9" s="1"/>
  <c r="K269" i="9" s="1"/>
  <c r="K270" i="9" s="1"/>
  <c r="K271" i="9" s="1"/>
  <c r="K272" i="9" s="1"/>
  <c r="K273" i="9" s="1"/>
  <c r="K274" i="9" s="1"/>
  <c r="K275" i="9" s="1"/>
  <c r="K276" i="9" s="1"/>
  <c r="K277" i="9" s="1"/>
  <c r="K278" i="9" s="1"/>
  <c r="K279" i="9" s="1"/>
  <c r="K280" i="9" s="1"/>
  <c r="K281" i="9" s="1"/>
  <c r="K282" i="9" s="1"/>
  <c r="K283" i="9" s="1"/>
  <c r="K284" i="9" s="1"/>
  <c r="K285" i="9" s="1"/>
  <c r="K286" i="9" s="1"/>
  <c r="K287" i="9" s="1"/>
  <c r="K288" i="9" s="1"/>
  <c r="K289" i="9" s="1"/>
  <c r="K290" i="9" s="1"/>
  <c r="K291" i="9" s="1"/>
  <c r="K292" i="9" s="1"/>
  <c r="K293" i="9" s="1"/>
  <c r="K294" i="9" s="1"/>
  <c r="K295" i="9" s="1"/>
  <c r="K296" i="9" s="1"/>
  <c r="K297" i="9" s="1"/>
  <c r="K298" i="9" s="1"/>
  <c r="K299" i="9" s="1"/>
  <c r="K300" i="9" s="1"/>
  <c r="K301" i="9" s="1"/>
  <c r="K302" i="9" s="1"/>
  <c r="K303" i="9" s="1"/>
  <c r="K304" i="9" s="1"/>
  <c r="K305" i="9" s="1"/>
  <c r="K306" i="9" s="1"/>
  <c r="K307" i="9" s="1"/>
  <c r="K308" i="9" s="1"/>
  <c r="K309" i="9" s="1"/>
  <c r="K310" i="9" s="1"/>
  <c r="K311" i="9" s="1"/>
  <c r="K312" i="9" s="1"/>
  <c r="K313" i="9" s="1"/>
  <c r="K314" i="9" s="1"/>
  <c r="K315" i="9" s="1"/>
  <c r="K316" i="9" s="1"/>
  <c r="K317" i="9" s="1"/>
  <c r="K318" i="9" s="1"/>
  <c r="K319" i="9" s="1"/>
  <c r="K320" i="9" s="1"/>
  <c r="K321" i="9" s="1"/>
  <c r="K322" i="9" s="1"/>
  <c r="K323" i="9" s="1"/>
  <c r="K324" i="9" s="1"/>
  <c r="K325" i="9" s="1"/>
  <c r="K326" i="9" s="1"/>
  <c r="K327" i="9" s="1"/>
  <c r="K328" i="9" s="1"/>
  <c r="K329" i="9" s="1"/>
  <c r="K330" i="9" s="1"/>
  <c r="K331" i="9" s="1"/>
  <c r="K332" i="9" s="1"/>
  <c r="K333" i="9" s="1"/>
  <c r="K334" i="9" s="1"/>
  <c r="K335" i="9" s="1"/>
  <c r="K336" i="9" s="1"/>
  <c r="K337" i="9" s="1"/>
  <c r="K338" i="9" s="1"/>
  <c r="K339" i="9" s="1"/>
  <c r="K340" i="9" s="1"/>
  <c r="K341" i="9" s="1"/>
  <c r="K342" i="9" s="1"/>
  <c r="K343" i="9" s="1"/>
  <c r="K344" i="9" s="1"/>
  <c r="K345" i="9" s="1"/>
  <c r="K346" i="9" s="1"/>
  <c r="K347" i="9" s="1"/>
  <c r="K348" i="9" s="1"/>
  <c r="K349" i="9" s="1"/>
  <c r="K350" i="9" s="1"/>
  <c r="K351" i="9" s="1"/>
  <c r="K352" i="9" s="1"/>
  <c r="K353" i="9" s="1"/>
  <c r="K354" i="9" s="1"/>
  <c r="K355" i="9" s="1"/>
  <c r="K356" i="9" s="1"/>
  <c r="K357" i="9" s="1"/>
  <c r="K358" i="9" s="1"/>
  <c r="K359" i="9" s="1"/>
  <c r="K360" i="9" s="1"/>
  <c r="K361" i="9" s="1"/>
  <c r="K362" i="9" s="1"/>
  <c r="K363" i="9" s="1"/>
  <c r="K364" i="9" s="1"/>
  <c r="K365" i="9" s="1"/>
  <c r="K366" i="9" s="1"/>
  <c r="K367" i="9" s="1"/>
  <c r="K368" i="9" s="1"/>
  <c r="K369" i="9" s="1"/>
  <c r="K12" i="9"/>
  <c r="K13" i="9" s="1"/>
  <c r="K14" i="9" s="1"/>
  <c r="K11" i="9"/>
  <c r="B11" i="9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B208" i="9" s="1"/>
  <c r="B209" i="9" s="1"/>
  <c r="B210" i="9" s="1"/>
  <c r="B211" i="9" s="1"/>
  <c r="B212" i="9" s="1"/>
  <c r="B213" i="9" s="1"/>
  <c r="B214" i="9" s="1"/>
  <c r="B215" i="9" s="1"/>
  <c r="B216" i="9" s="1"/>
  <c r="B217" i="9" s="1"/>
  <c r="B218" i="9" s="1"/>
  <c r="B219" i="9" s="1"/>
  <c r="B220" i="9" s="1"/>
  <c r="B221" i="9" s="1"/>
  <c r="B222" i="9" s="1"/>
  <c r="B223" i="9" s="1"/>
  <c r="B224" i="9" s="1"/>
  <c r="B225" i="9" s="1"/>
  <c r="B226" i="9" s="1"/>
  <c r="B227" i="9" s="1"/>
  <c r="B228" i="9" s="1"/>
  <c r="B229" i="9" s="1"/>
  <c r="B230" i="9" s="1"/>
  <c r="B231" i="9" s="1"/>
  <c r="B232" i="9" s="1"/>
  <c r="B233" i="9" s="1"/>
  <c r="B234" i="9" s="1"/>
  <c r="B235" i="9" s="1"/>
  <c r="B236" i="9" s="1"/>
  <c r="B237" i="9" s="1"/>
  <c r="B238" i="9" s="1"/>
  <c r="B239" i="9" s="1"/>
  <c r="B240" i="9" s="1"/>
  <c r="B241" i="9" s="1"/>
  <c r="B242" i="9" s="1"/>
  <c r="B243" i="9" s="1"/>
  <c r="B244" i="9" s="1"/>
  <c r="B245" i="9" s="1"/>
  <c r="B246" i="9" s="1"/>
  <c r="B247" i="9" s="1"/>
  <c r="B248" i="9" s="1"/>
  <c r="B249" i="9" s="1"/>
  <c r="B250" i="9" s="1"/>
  <c r="B251" i="9" s="1"/>
  <c r="B252" i="9" s="1"/>
  <c r="B253" i="9" s="1"/>
  <c r="B254" i="9" s="1"/>
  <c r="B255" i="9" s="1"/>
  <c r="B256" i="9" s="1"/>
  <c r="B257" i="9" s="1"/>
  <c r="B258" i="9" s="1"/>
  <c r="B259" i="9" s="1"/>
  <c r="B260" i="9" s="1"/>
  <c r="B261" i="9" s="1"/>
  <c r="B262" i="9" s="1"/>
  <c r="B263" i="9" s="1"/>
  <c r="B264" i="9" s="1"/>
  <c r="B265" i="9" s="1"/>
  <c r="B266" i="9" s="1"/>
  <c r="B267" i="9" s="1"/>
  <c r="B268" i="9" s="1"/>
  <c r="B269" i="9" s="1"/>
  <c r="B270" i="9" s="1"/>
  <c r="B271" i="9" s="1"/>
  <c r="B272" i="9" s="1"/>
  <c r="B273" i="9" s="1"/>
  <c r="B274" i="9" s="1"/>
  <c r="B275" i="9" s="1"/>
  <c r="B276" i="9" s="1"/>
  <c r="B277" i="9" s="1"/>
  <c r="B278" i="9" s="1"/>
  <c r="B279" i="9" s="1"/>
  <c r="B280" i="9" s="1"/>
  <c r="B281" i="9" s="1"/>
  <c r="B282" i="9" s="1"/>
  <c r="B283" i="9" s="1"/>
  <c r="B284" i="9" s="1"/>
  <c r="B285" i="9" s="1"/>
  <c r="B286" i="9" s="1"/>
  <c r="B287" i="9" s="1"/>
  <c r="B288" i="9" s="1"/>
  <c r="B289" i="9" s="1"/>
  <c r="B290" i="9" s="1"/>
  <c r="B291" i="9" s="1"/>
  <c r="B292" i="9" s="1"/>
  <c r="B293" i="9" s="1"/>
  <c r="B294" i="9" s="1"/>
  <c r="B295" i="9" s="1"/>
  <c r="B296" i="9" s="1"/>
  <c r="B297" i="9" s="1"/>
  <c r="B298" i="9" s="1"/>
  <c r="B299" i="9" s="1"/>
  <c r="B300" i="9" s="1"/>
  <c r="B301" i="9" s="1"/>
  <c r="B302" i="9" s="1"/>
  <c r="B303" i="9" s="1"/>
  <c r="B304" i="9" s="1"/>
  <c r="B305" i="9" s="1"/>
  <c r="B306" i="9" s="1"/>
  <c r="B307" i="9" s="1"/>
  <c r="B308" i="9" s="1"/>
  <c r="B309" i="9" s="1"/>
  <c r="B310" i="9" s="1"/>
  <c r="B311" i="9" s="1"/>
  <c r="B312" i="9" s="1"/>
  <c r="B313" i="9" s="1"/>
  <c r="B314" i="9" s="1"/>
  <c r="B315" i="9" s="1"/>
  <c r="B316" i="9" s="1"/>
  <c r="B317" i="9" s="1"/>
  <c r="B318" i="9" s="1"/>
  <c r="B319" i="9" s="1"/>
  <c r="B320" i="9" s="1"/>
  <c r="B321" i="9" s="1"/>
  <c r="B322" i="9" s="1"/>
  <c r="B323" i="9" s="1"/>
  <c r="B324" i="9" s="1"/>
  <c r="B325" i="9" s="1"/>
  <c r="B326" i="9" s="1"/>
  <c r="B327" i="9" s="1"/>
  <c r="B328" i="9" s="1"/>
  <c r="B329" i="9" s="1"/>
  <c r="B330" i="9" s="1"/>
  <c r="B331" i="9" s="1"/>
  <c r="B332" i="9" s="1"/>
  <c r="B333" i="9" s="1"/>
  <c r="B334" i="9" s="1"/>
  <c r="B335" i="9" s="1"/>
  <c r="B336" i="9" s="1"/>
  <c r="B337" i="9" s="1"/>
  <c r="B338" i="9" s="1"/>
  <c r="B339" i="9" s="1"/>
  <c r="B340" i="9" s="1"/>
  <c r="B341" i="9" s="1"/>
  <c r="B342" i="9" s="1"/>
  <c r="B343" i="9" s="1"/>
  <c r="B344" i="9" s="1"/>
  <c r="B345" i="9" s="1"/>
  <c r="B346" i="9" s="1"/>
  <c r="B347" i="9" s="1"/>
  <c r="B348" i="9" s="1"/>
  <c r="B349" i="9" s="1"/>
  <c r="B350" i="9" s="1"/>
  <c r="B351" i="9" s="1"/>
  <c r="B352" i="9" s="1"/>
  <c r="B353" i="9" s="1"/>
  <c r="B354" i="9" s="1"/>
  <c r="B355" i="9" s="1"/>
  <c r="B356" i="9" s="1"/>
  <c r="B357" i="9" s="1"/>
  <c r="B358" i="9" s="1"/>
  <c r="B359" i="9" s="1"/>
  <c r="B360" i="9" s="1"/>
  <c r="B361" i="9" s="1"/>
  <c r="B362" i="9" s="1"/>
  <c r="B363" i="9" s="1"/>
  <c r="B364" i="9" s="1"/>
  <c r="B365" i="9" s="1"/>
  <c r="B366" i="9" s="1"/>
  <c r="B367" i="9" s="1"/>
  <c r="B368" i="9" s="1"/>
  <c r="B369" i="9" s="1"/>
  <c r="M6" i="9"/>
  <c r="D6" i="9"/>
  <c r="D5" i="9" s="1"/>
  <c r="D3" i="9"/>
  <c r="D10" i="9" s="1"/>
  <c r="D3" i="1"/>
  <c r="D4" i="1"/>
  <c r="D6" i="1"/>
  <c r="D5" i="1" s="1"/>
  <c r="C112" i="9" l="1"/>
  <c r="C11" i="9"/>
  <c r="C12" i="9"/>
  <c r="C91" i="9"/>
  <c r="C52" i="9"/>
  <c r="C23" i="9"/>
  <c r="C55" i="9"/>
  <c r="C84" i="9"/>
  <c r="C116" i="9"/>
  <c r="C127" i="9"/>
  <c r="C135" i="9"/>
  <c r="C21" i="9"/>
  <c r="C16" i="9"/>
  <c r="C19" i="9"/>
  <c r="C36" i="9"/>
  <c r="C39" i="9"/>
  <c r="C68" i="9"/>
  <c r="C71" i="9"/>
  <c r="C100" i="9"/>
  <c r="C10" i="9"/>
  <c r="F10" i="9" s="1"/>
  <c r="L10" i="9" s="1"/>
  <c r="C15" i="9"/>
  <c r="C28" i="9"/>
  <c r="C31" i="9"/>
  <c r="C44" i="9"/>
  <c r="C47" i="9"/>
  <c r="C60" i="9"/>
  <c r="C63" i="9"/>
  <c r="C76" i="9"/>
  <c r="C83" i="9"/>
  <c r="C85" i="9"/>
  <c r="C99" i="9"/>
  <c r="C101" i="9"/>
  <c r="C104" i="9"/>
  <c r="C111" i="9"/>
  <c r="C20" i="9"/>
  <c r="C93" i="9"/>
  <c r="C13" i="9"/>
  <c r="C17" i="9"/>
  <c r="C24" i="9"/>
  <c r="C27" i="9"/>
  <c r="C29" i="9"/>
  <c r="C35" i="9"/>
  <c r="C37" i="9"/>
  <c r="C43" i="9"/>
  <c r="C45" i="9"/>
  <c r="C51" i="9"/>
  <c r="C53" i="9"/>
  <c r="C59" i="9"/>
  <c r="C61" i="9"/>
  <c r="C67" i="9"/>
  <c r="C69" i="9"/>
  <c r="C75" i="9"/>
  <c r="C77" i="9"/>
  <c r="C92" i="9"/>
  <c r="C103" i="9"/>
  <c r="C109" i="9"/>
  <c r="D7" i="9"/>
  <c r="C8" i="5" s="1"/>
  <c r="C132" i="9"/>
  <c r="C133" i="9"/>
  <c r="C149" i="9"/>
  <c r="C79" i="9"/>
  <c r="C87" i="9"/>
  <c r="C95" i="9"/>
  <c r="C105" i="9"/>
  <c r="C108" i="9"/>
  <c r="C119" i="9"/>
  <c r="C369" i="9"/>
  <c r="C365" i="9"/>
  <c r="C361" i="9"/>
  <c r="C357" i="9"/>
  <c r="C353" i="9"/>
  <c r="C349" i="9"/>
  <c r="C345" i="9"/>
  <c r="C341" i="9"/>
  <c r="C337" i="9"/>
  <c r="C367" i="9"/>
  <c r="C368" i="9"/>
  <c r="C358" i="9"/>
  <c r="C350" i="9"/>
  <c r="C342" i="9"/>
  <c r="C336" i="9"/>
  <c r="C332" i="9"/>
  <c r="C328" i="9"/>
  <c r="C324" i="9"/>
  <c r="C320" i="9"/>
  <c r="C316" i="9"/>
  <c r="C312" i="9"/>
  <c r="C308" i="9"/>
  <c r="C304" i="9"/>
  <c r="C300" i="9"/>
  <c r="C296" i="9"/>
  <c r="C366" i="9"/>
  <c r="C364" i="9"/>
  <c r="C363" i="9"/>
  <c r="C356" i="9"/>
  <c r="C355" i="9"/>
  <c r="C348" i="9"/>
  <c r="C347" i="9"/>
  <c r="C340" i="9"/>
  <c r="C339" i="9"/>
  <c r="C333" i="9"/>
  <c r="C329" i="9"/>
  <c r="C325" i="9"/>
  <c r="C362" i="9"/>
  <c r="C354" i="9"/>
  <c r="C346" i="9"/>
  <c r="C338" i="9"/>
  <c r="C334" i="9"/>
  <c r="C360" i="9"/>
  <c r="C359" i="9"/>
  <c r="C352" i="9"/>
  <c r="C351" i="9"/>
  <c r="C344" i="9"/>
  <c r="C343" i="9"/>
  <c r="C335" i="9"/>
  <c r="C319" i="9"/>
  <c r="C318" i="9"/>
  <c r="C311" i="9"/>
  <c r="C310" i="9"/>
  <c r="C303" i="9"/>
  <c r="C302" i="9"/>
  <c r="C295" i="9"/>
  <c r="C293" i="9"/>
  <c r="C289" i="9"/>
  <c r="C285" i="9"/>
  <c r="C281" i="9"/>
  <c r="C277" i="9"/>
  <c r="C273" i="9"/>
  <c r="C269" i="9"/>
  <c r="C265" i="9"/>
  <c r="C261" i="9"/>
  <c r="C257" i="9"/>
  <c r="C253" i="9"/>
  <c r="C327" i="9"/>
  <c r="C317" i="9"/>
  <c r="C331" i="9"/>
  <c r="C323" i="9"/>
  <c r="C322" i="9"/>
  <c r="C305" i="9"/>
  <c r="C301" i="9"/>
  <c r="C294" i="9"/>
  <c r="C286" i="9"/>
  <c r="C278" i="9"/>
  <c r="C270" i="9"/>
  <c r="C262" i="9"/>
  <c r="C254" i="9"/>
  <c r="C248" i="9"/>
  <c r="C244" i="9"/>
  <c r="C240" i="9"/>
  <c r="C236" i="9"/>
  <c r="C232" i="9"/>
  <c r="C228" i="9"/>
  <c r="C224" i="9"/>
  <c r="C220" i="9"/>
  <c r="C216" i="9"/>
  <c r="C212" i="9"/>
  <c r="C208" i="9"/>
  <c r="C204" i="9"/>
  <c r="C200" i="9"/>
  <c r="C196" i="9"/>
  <c r="C192" i="9"/>
  <c r="C188" i="9"/>
  <c r="C184" i="9"/>
  <c r="C180" i="9"/>
  <c r="C176" i="9"/>
  <c r="C172" i="9"/>
  <c r="C330" i="9"/>
  <c r="C315" i="9"/>
  <c r="C306" i="9"/>
  <c r="C299" i="9"/>
  <c r="C292" i="9"/>
  <c r="C291" i="9"/>
  <c r="C284" i="9"/>
  <c r="C283" i="9"/>
  <c r="C276" i="9"/>
  <c r="C275" i="9"/>
  <c r="C268" i="9"/>
  <c r="C267" i="9"/>
  <c r="C260" i="9"/>
  <c r="C259" i="9"/>
  <c r="C252" i="9"/>
  <c r="C249" i="9"/>
  <c r="C245" i="9"/>
  <c r="C241" i="9"/>
  <c r="C326" i="9"/>
  <c r="C321" i="9"/>
  <c r="C313" i="9"/>
  <c r="C309" i="9"/>
  <c r="C297" i="9"/>
  <c r="C290" i="9"/>
  <c r="C282" i="9"/>
  <c r="C274" i="9"/>
  <c r="C314" i="9"/>
  <c r="C307" i="9"/>
  <c r="C298" i="9"/>
  <c r="C288" i="9"/>
  <c r="C287" i="9"/>
  <c r="C280" i="9"/>
  <c r="C279" i="9"/>
  <c r="C256" i="9"/>
  <c r="C255" i="9"/>
  <c r="C237" i="9"/>
  <c r="C229" i="9"/>
  <c r="C221" i="9"/>
  <c r="C213" i="9"/>
  <c r="C205" i="9"/>
  <c r="C197" i="9"/>
  <c r="C189" i="9"/>
  <c r="C181" i="9"/>
  <c r="C173" i="9"/>
  <c r="C166" i="9"/>
  <c r="C162" i="9"/>
  <c r="C158" i="9"/>
  <c r="C154" i="9"/>
  <c r="C150" i="9"/>
  <c r="C146" i="9"/>
  <c r="C142" i="9"/>
  <c r="C138" i="9"/>
  <c r="C134" i="9"/>
  <c r="C130" i="9"/>
  <c r="C126" i="9"/>
  <c r="C122" i="9"/>
  <c r="C118" i="9"/>
  <c r="C114" i="9"/>
  <c r="C110" i="9"/>
  <c r="C106" i="9"/>
  <c r="C272" i="9"/>
  <c r="C266" i="9"/>
  <c r="C251" i="9"/>
  <c r="C247" i="9"/>
  <c r="C243" i="9"/>
  <c r="C235" i="9"/>
  <c r="C234" i="9"/>
  <c r="C227" i="9"/>
  <c r="C226" i="9"/>
  <c r="C219" i="9"/>
  <c r="C218" i="9"/>
  <c r="C211" i="9"/>
  <c r="C210" i="9"/>
  <c r="C203" i="9"/>
  <c r="C202" i="9"/>
  <c r="C195" i="9"/>
  <c r="C194" i="9"/>
  <c r="C264" i="9"/>
  <c r="C263" i="9"/>
  <c r="C233" i="9"/>
  <c r="C271" i="9"/>
  <c r="C258" i="9"/>
  <c r="C250" i="9"/>
  <c r="C246" i="9"/>
  <c r="C242" i="9"/>
  <c r="C239" i="9"/>
  <c r="C238" i="9"/>
  <c r="C231" i="9"/>
  <c r="C230" i="9"/>
  <c r="C217" i="9"/>
  <c r="C201" i="9"/>
  <c r="C185" i="9"/>
  <c r="C177" i="9"/>
  <c r="C163" i="9"/>
  <c r="C155" i="9"/>
  <c r="C147" i="9"/>
  <c r="C139" i="9"/>
  <c r="C131" i="9"/>
  <c r="C123" i="9"/>
  <c r="C115" i="9"/>
  <c r="C107" i="9"/>
  <c r="C102" i="9"/>
  <c r="C98" i="9"/>
  <c r="C94" i="9"/>
  <c r="C90" i="9"/>
  <c r="C86" i="9"/>
  <c r="C82" i="9"/>
  <c r="C78" i="9"/>
  <c r="C74" i="9"/>
  <c r="C70" i="9"/>
  <c r="C66" i="9"/>
  <c r="C62" i="9"/>
  <c r="C58" i="9"/>
  <c r="C54" i="9"/>
  <c r="C50" i="9"/>
  <c r="C46" i="9"/>
  <c r="C42" i="9"/>
  <c r="C38" i="9"/>
  <c r="C34" i="9"/>
  <c r="C30" i="9"/>
  <c r="C26" i="9"/>
  <c r="C215" i="9"/>
  <c r="C214" i="9"/>
  <c r="C199" i="9"/>
  <c r="C198" i="9"/>
  <c r="C186" i="9"/>
  <c r="C183" i="9"/>
  <c r="C178" i="9"/>
  <c r="C175" i="9"/>
  <c r="C170" i="9"/>
  <c r="C169" i="9"/>
  <c r="C168" i="9"/>
  <c r="C161" i="9"/>
  <c r="C160" i="9"/>
  <c r="C153" i="9"/>
  <c r="C152" i="9"/>
  <c r="C145" i="9"/>
  <c r="C144" i="9"/>
  <c r="C137" i="9"/>
  <c r="C136" i="9"/>
  <c r="C129" i="9"/>
  <c r="C128" i="9"/>
  <c r="C121" i="9"/>
  <c r="C120" i="9"/>
  <c r="C113" i="9"/>
  <c r="C225" i="9"/>
  <c r="C209" i="9"/>
  <c r="C193" i="9"/>
  <c r="C167" i="9"/>
  <c r="C159" i="9"/>
  <c r="C151" i="9"/>
  <c r="C143" i="9"/>
  <c r="C223" i="9"/>
  <c r="C222" i="9"/>
  <c r="C207" i="9"/>
  <c r="C206" i="9"/>
  <c r="C191" i="9"/>
  <c r="C190" i="9"/>
  <c r="C187" i="9"/>
  <c r="C182" i="9"/>
  <c r="C179" i="9"/>
  <c r="C174" i="9"/>
  <c r="C171" i="9"/>
  <c r="C165" i="9"/>
  <c r="C164" i="9"/>
  <c r="C157" i="9"/>
  <c r="C156" i="9"/>
  <c r="C14" i="9"/>
  <c r="C18" i="9"/>
  <c r="C22" i="9"/>
  <c r="C25" i="9"/>
  <c r="C32" i="9"/>
  <c r="C33" i="9"/>
  <c r="C40" i="9"/>
  <c r="C41" i="9"/>
  <c r="C48" i="9"/>
  <c r="C49" i="9"/>
  <c r="C56" i="9"/>
  <c r="C57" i="9"/>
  <c r="C64" i="9"/>
  <c r="C65" i="9"/>
  <c r="C72" i="9"/>
  <c r="C73" i="9"/>
  <c r="C80" i="9"/>
  <c r="C81" i="9"/>
  <c r="C88" i="9"/>
  <c r="C89" i="9"/>
  <c r="C96" i="9"/>
  <c r="C97" i="9"/>
  <c r="C124" i="9"/>
  <c r="C125" i="9"/>
  <c r="C140" i="9"/>
  <c r="C141" i="9"/>
  <c r="C148" i="9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C6" i="5"/>
  <c r="C11" i="1"/>
  <c r="H370" i="1"/>
  <c r="M7" i="1" s="1"/>
  <c r="C9" i="5" l="1"/>
  <c r="I10" i="9"/>
  <c r="E10" i="9"/>
  <c r="G10" i="9" s="1"/>
  <c r="C14" i="1"/>
  <c r="C13" i="1"/>
  <c r="C12" i="1"/>
  <c r="C10" i="1"/>
  <c r="E10" i="1" s="1"/>
  <c r="C369" i="1"/>
  <c r="C18" i="1"/>
  <c r="C22" i="1"/>
  <c r="C26" i="1"/>
  <c r="C30" i="1"/>
  <c r="C34" i="1"/>
  <c r="C38" i="1"/>
  <c r="C42" i="1"/>
  <c r="C46" i="1"/>
  <c r="C50" i="1"/>
  <c r="C54" i="1"/>
  <c r="C58" i="1"/>
  <c r="C62" i="1"/>
  <c r="C66" i="1"/>
  <c r="C70" i="1"/>
  <c r="C74" i="1"/>
  <c r="C78" i="1"/>
  <c r="C82" i="1"/>
  <c r="C86" i="1"/>
  <c r="C90" i="1"/>
  <c r="C94" i="1"/>
  <c r="C98" i="1"/>
  <c r="C102" i="1"/>
  <c r="C106" i="1"/>
  <c r="C110" i="1"/>
  <c r="C114" i="1"/>
  <c r="C118" i="1"/>
  <c r="C122" i="1"/>
  <c r="C126" i="1"/>
  <c r="C130" i="1"/>
  <c r="C134" i="1"/>
  <c r="C138" i="1"/>
  <c r="C142" i="1"/>
  <c r="C146" i="1"/>
  <c r="C150" i="1"/>
  <c r="C154" i="1"/>
  <c r="C158" i="1"/>
  <c r="C162" i="1"/>
  <c r="C166" i="1"/>
  <c r="C170" i="1"/>
  <c r="C174" i="1"/>
  <c r="C178" i="1"/>
  <c r="C182" i="1"/>
  <c r="C186" i="1"/>
  <c r="C190" i="1"/>
  <c r="C194" i="1"/>
  <c r="C198" i="1"/>
  <c r="C202" i="1"/>
  <c r="C206" i="1"/>
  <c r="C210" i="1"/>
  <c r="C214" i="1"/>
  <c r="C218" i="1"/>
  <c r="C222" i="1"/>
  <c r="C226" i="1"/>
  <c r="C230" i="1"/>
  <c r="C234" i="1"/>
  <c r="C238" i="1"/>
  <c r="C242" i="1"/>
  <c r="C246" i="1"/>
  <c r="C250" i="1"/>
  <c r="C254" i="1"/>
  <c r="C258" i="1"/>
  <c r="C262" i="1"/>
  <c r="C266" i="1"/>
  <c r="C270" i="1"/>
  <c r="C274" i="1"/>
  <c r="C278" i="1"/>
  <c r="C282" i="1"/>
  <c r="C286" i="1"/>
  <c r="C290" i="1"/>
  <c r="C294" i="1"/>
  <c r="C298" i="1"/>
  <c r="C302" i="1"/>
  <c r="C306" i="1"/>
  <c r="C310" i="1"/>
  <c r="C314" i="1"/>
  <c r="C318" i="1"/>
  <c r="C322" i="1"/>
  <c r="C326" i="1"/>
  <c r="C330" i="1"/>
  <c r="C334" i="1"/>
  <c r="C338" i="1"/>
  <c r="C342" i="1"/>
  <c r="C346" i="1"/>
  <c r="C15" i="1"/>
  <c r="C19" i="1"/>
  <c r="C23" i="1"/>
  <c r="C27" i="1"/>
  <c r="C31" i="1"/>
  <c r="C35" i="1"/>
  <c r="C39" i="1"/>
  <c r="C43" i="1"/>
  <c r="C47" i="1"/>
  <c r="C51" i="1"/>
  <c r="C55" i="1"/>
  <c r="C59" i="1"/>
  <c r="C63" i="1"/>
  <c r="C67" i="1"/>
  <c r="C71" i="1"/>
  <c r="C75" i="1"/>
  <c r="C79" i="1"/>
  <c r="C83" i="1"/>
  <c r="C87" i="1"/>
  <c r="C91" i="1"/>
  <c r="C95" i="1"/>
  <c r="C99" i="1"/>
  <c r="C103" i="1"/>
  <c r="C107" i="1"/>
  <c r="C111" i="1"/>
  <c r="C115" i="1"/>
  <c r="C119" i="1"/>
  <c r="C123" i="1"/>
  <c r="C127" i="1"/>
  <c r="C131" i="1"/>
  <c r="C135" i="1"/>
  <c r="C139" i="1"/>
  <c r="C143" i="1"/>
  <c r="C147" i="1"/>
  <c r="C151" i="1"/>
  <c r="C155" i="1"/>
  <c r="C159" i="1"/>
  <c r="C163" i="1"/>
  <c r="C167" i="1"/>
  <c r="C171" i="1"/>
  <c r="C175" i="1"/>
  <c r="C179" i="1"/>
  <c r="C183" i="1"/>
  <c r="C187" i="1"/>
  <c r="C191" i="1"/>
  <c r="C195" i="1"/>
  <c r="C199" i="1"/>
  <c r="C203" i="1"/>
  <c r="C207" i="1"/>
  <c r="C211" i="1"/>
  <c r="C215" i="1"/>
  <c r="C219" i="1"/>
  <c r="C223" i="1"/>
  <c r="C227" i="1"/>
  <c r="C231" i="1"/>
  <c r="C235" i="1"/>
  <c r="C239" i="1"/>
  <c r="C243" i="1"/>
  <c r="C247" i="1"/>
  <c r="C251" i="1"/>
  <c r="C255" i="1"/>
  <c r="C259" i="1"/>
  <c r="C263" i="1"/>
  <c r="C267" i="1"/>
  <c r="C271" i="1"/>
  <c r="C275" i="1"/>
  <c r="C279" i="1"/>
  <c r="C283" i="1"/>
  <c r="C287" i="1"/>
  <c r="C291" i="1"/>
  <c r="C295" i="1"/>
  <c r="C299" i="1"/>
  <c r="C303" i="1"/>
  <c r="C307" i="1"/>
  <c r="C311" i="1"/>
  <c r="C315" i="1"/>
  <c r="C319" i="1"/>
  <c r="C323" i="1"/>
  <c r="C327" i="1"/>
  <c r="C331" i="1"/>
  <c r="C335" i="1"/>
  <c r="C339" i="1"/>
  <c r="C343" i="1"/>
  <c r="C347" i="1"/>
  <c r="C16" i="1"/>
  <c r="C20" i="1"/>
  <c r="C24" i="1"/>
  <c r="C28" i="1"/>
  <c r="C32" i="1"/>
  <c r="C36" i="1"/>
  <c r="C40" i="1"/>
  <c r="C44" i="1"/>
  <c r="C48" i="1"/>
  <c r="C52" i="1"/>
  <c r="C56" i="1"/>
  <c r="C60" i="1"/>
  <c r="C64" i="1"/>
  <c r="C68" i="1"/>
  <c r="C72" i="1"/>
  <c r="C76" i="1"/>
  <c r="C80" i="1"/>
  <c r="C84" i="1"/>
  <c r="C88" i="1"/>
  <c r="C92" i="1"/>
  <c r="C96" i="1"/>
  <c r="C100" i="1"/>
  <c r="C104" i="1"/>
  <c r="C108" i="1"/>
  <c r="C112" i="1"/>
  <c r="C116" i="1"/>
  <c r="C120" i="1"/>
  <c r="C124" i="1"/>
  <c r="C128" i="1"/>
  <c r="C132" i="1"/>
  <c r="C136" i="1"/>
  <c r="C140" i="1"/>
  <c r="C144" i="1"/>
  <c r="C148" i="1"/>
  <c r="C152" i="1"/>
  <c r="C156" i="1"/>
  <c r="C160" i="1"/>
  <c r="C164" i="1"/>
  <c r="C168" i="1"/>
  <c r="C172" i="1"/>
  <c r="C176" i="1"/>
  <c r="C180" i="1"/>
  <c r="C184" i="1"/>
  <c r="C188" i="1"/>
  <c r="C192" i="1"/>
  <c r="C196" i="1"/>
  <c r="C200" i="1"/>
  <c r="C204" i="1"/>
  <c r="C208" i="1"/>
  <c r="C212" i="1"/>
  <c r="C216" i="1"/>
  <c r="C220" i="1"/>
  <c r="C224" i="1"/>
  <c r="C228" i="1"/>
  <c r="C232" i="1"/>
  <c r="C236" i="1"/>
  <c r="C240" i="1"/>
  <c r="C244" i="1"/>
  <c r="C248" i="1"/>
  <c r="C29" i="1"/>
  <c r="C45" i="1"/>
  <c r="C61" i="1"/>
  <c r="C77" i="1"/>
  <c r="C93" i="1"/>
  <c r="C109" i="1"/>
  <c r="C125" i="1"/>
  <c r="C141" i="1"/>
  <c r="C157" i="1"/>
  <c r="C173" i="1"/>
  <c r="C189" i="1"/>
  <c r="C205" i="1"/>
  <c r="C221" i="1"/>
  <c r="C237" i="1"/>
  <c r="C252" i="1"/>
  <c r="C260" i="1"/>
  <c r="C268" i="1"/>
  <c r="C276" i="1"/>
  <c r="C284" i="1"/>
  <c r="C292" i="1"/>
  <c r="C300" i="1"/>
  <c r="C308" i="1"/>
  <c r="C316" i="1"/>
  <c r="C324" i="1"/>
  <c r="C332" i="1"/>
  <c r="C340" i="1"/>
  <c r="C348" i="1"/>
  <c r="C352" i="1"/>
  <c r="C356" i="1"/>
  <c r="C360" i="1"/>
  <c r="C364" i="1"/>
  <c r="C368" i="1"/>
  <c r="C17" i="1"/>
  <c r="C33" i="1"/>
  <c r="C49" i="1"/>
  <c r="C65" i="1"/>
  <c r="C81" i="1"/>
  <c r="C97" i="1"/>
  <c r="C113" i="1"/>
  <c r="C129" i="1"/>
  <c r="C145" i="1"/>
  <c r="C161" i="1"/>
  <c r="C177" i="1"/>
  <c r="C193" i="1"/>
  <c r="C209" i="1"/>
  <c r="C225" i="1"/>
  <c r="C241" i="1"/>
  <c r="C253" i="1"/>
  <c r="C261" i="1"/>
  <c r="C269" i="1"/>
  <c r="C277" i="1"/>
  <c r="C285" i="1"/>
  <c r="C293" i="1"/>
  <c r="C301" i="1"/>
  <c r="C309" i="1"/>
  <c r="C317" i="1"/>
  <c r="C325" i="1"/>
  <c r="C333" i="1"/>
  <c r="C341" i="1"/>
  <c r="C349" i="1"/>
  <c r="C353" i="1"/>
  <c r="C357" i="1"/>
  <c r="C361" i="1"/>
  <c r="C365" i="1"/>
  <c r="C21" i="1"/>
  <c r="C37" i="1"/>
  <c r="C53" i="1"/>
  <c r="C69" i="1"/>
  <c r="C85" i="1"/>
  <c r="C101" i="1"/>
  <c r="C117" i="1"/>
  <c r="C133" i="1"/>
  <c r="C149" i="1"/>
  <c r="C165" i="1"/>
  <c r="C181" i="1"/>
  <c r="C197" i="1"/>
  <c r="C213" i="1"/>
  <c r="C229" i="1"/>
  <c r="C245" i="1"/>
  <c r="C256" i="1"/>
  <c r="C264" i="1"/>
  <c r="C272" i="1"/>
  <c r="C280" i="1"/>
  <c r="C288" i="1"/>
  <c r="C296" i="1"/>
  <c r="C304" i="1"/>
  <c r="C312" i="1"/>
  <c r="C320" i="1"/>
  <c r="C328" i="1"/>
  <c r="C336" i="1"/>
  <c r="C344" i="1"/>
  <c r="C350" i="1"/>
  <c r="C354" i="1"/>
  <c r="C358" i="1"/>
  <c r="C362" i="1"/>
  <c r="C366" i="1"/>
  <c r="C25" i="1"/>
  <c r="C355" i="1"/>
  <c r="C329" i="1"/>
  <c r="C297" i="1"/>
  <c r="C265" i="1"/>
  <c r="C217" i="1"/>
  <c r="C153" i="1"/>
  <c r="C89" i="1"/>
  <c r="C367" i="1"/>
  <c r="C351" i="1"/>
  <c r="C321" i="1"/>
  <c r="C289" i="1"/>
  <c r="C257" i="1"/>
  <c r="C201" i="1"/>
  <c r="C137" i="1"/>
  <c r="C73" i="1"/>
  <c r="C363" i="1"/>
  <c r="C345" i="1"/>
  <c r="C313" i="1"/>
  <c r="C281" i="1"/>
  <c r="C249" i="1"/>
  <c r="C185" i="1"/>
  <c r="C121" i="1"/>
  <c r="C57" i="1"/>
  <c r="C359" i="1"/>
  <c r="C337" i="1"/>
  <c r="C305" i="1"/>
  <c r="C273" i="1"/>
  <c r="C233" i="1"/>
  <c r="C169" i="1"/>
  <c r="C105" i="1"/>
  <c r="C41" i="1"/>
  <c r="D7" i="1"/>
  <c r="H14" i="10" l="1"/>
  <c r="H18" i="10"/>
  <c r="H22" i="10"/>
  <c r="H26" i="10"/>
  <c r="H30" i="10"/>
  <c r="H34" i="10"/>
  <c r="H38" i="10"/>
  <c r="H42" i="10"/>
  <c r="H46" i="10"/>
  <c r="H50" i="10"/>
  <c r="H54" i="10"/>
  <c r="H58" i="10"/>
  <c r="H62" i="10"/>
  <c r="H66" i="10"/>
  <c r="H70" i="10"/>
  <c r="H74" i="10"/>
  <c r="H78" i="10"/>
  <c r="H82" i="10"/>
  <c r="H86" i="10"/>
  <c r="H90" i="10"/>
  <c r="H94" i="10"/>
  <c r="H98" i="10"/>
  <c r="H102" i="10"/>
  <c r="H106" i="10"/>
  <c r="H110" i="10"/>
  <c r="H114" i="10"/>
  <c r="H118" i="10"/>
  <c r="H122" i="10"/>
  <c r="H126" i="10"/>
  <c r="H130" i="10"/>
  <c r="H134" i="10"/>
  <c r="H138" i="10"/>
  <c r="H142" i="10"/>
  <c r="H146" i="10"/>
  <c r="H150" i="10"/>
  <c r="H154" i="10"/>
  <c r="H158" i="10"/>
  <c r="H162" i="10"/>
  <c r="H166" i="10"/>
  <c r="H170" i="10"/>
  <c r="H174" i="10"/>
  <c r="H178" i="10"/>
  <c r="H182" i="10"/>
  <c r="H186" i="10"/>
  <c r="H190" i="10"/>
  <c r="H194" i="10"/>
  <c r="H198" i="10"/>
  <c r="H202" i="10"/>
  <c r="H206" i="10"/>
  <c r="H210" i="10"/>
  <c r="H214" i="10"/>
  <c r="H218" i="10"/>
  <c r="H222" i="10"/>
  <c r="H226" i="10"/>
  <c r="H230" i="10"/>
  <c r="H234" i="10"/>
  <c r="H238" i="10"/>
  <c r="H242" i="10"/>
  <c r="H246" i="10"/>
  <c r="H250" i="10"/>
  <c r="H254" i="10"/>
  <c r="H258" i="10"/>
  <c r="H262" i="10"/>
  <c r="H266" i="10"/>
  <c r="H270" i="10"/>
  <c r="H274" i="10"/>
  <c r="H278" i="10"/>
  <c r="H282" i="10"/>
  <c r="H286" i="10"/>
  <c r="H290" i="10"/>
  <c r="H294" i="10"/>
  <c r="H298" i="10"/>
  <c r="H302" i="10"/>
  <c r="H306" i="10"/>
  <c r="H310" i="10"/>
  <c r="H314" i="10"/>
  <c r="H318" i="10"/>
  <c r="H322" i="10"/>
  <c r="H326" i="10"/>
  <c r="H330" i="10"/>
  <c r="H334" i="10"/>
  <c r="H338" i="10"/>
  <c r="H342" i="10"/>
  <c r="H346" i="10"/>
  <c r="H350" i="10"/>
  <c r="H15" i="10"/>
  <c r="H19" i="10"/>
  <c r="H23" i="10"/>
  <c r="H27" i="10"/>
  <c r="H31" i="10"/>
  <c r="H35" i="10"/>
  <c r="H39" i="10"/>
  <c r="H43" i="10"/>
  <c r="H47" i="10"/>
  <c r="H51" i="10"/>
  <c r="H55" i="10"/>
  <c r="H59" i="10"/>
  <c r="H63" i="10"/>
  <c r="H67" i="10"/>
  <c r="H71" i="10"/>
  <c r="H75" i="10"/>
  <c r="H79" i="10"/>
  <c r="H83" i="10"/>
  <c r="H87" i="10"/>
  <c r="H91" i="10"/>
  <c r="H95" i="10"/>
  <c r="H99" i="10"/>
  <c r="H103" i="10"/>
  <c r="H107" i="10"/>
  <c r="H111" i="10"/>
  <c r="H115" i="10"/>
  <c r="H119" i="10"/>
  <c r="H123" i="10"/>
  <c r="H127" i="10"/>
  <c r="H131" i="10"/>
  <c r="H135" i="10"/>
  <c r="H139" i="10"/>
  <c r="H143" i="10"/>
  <c r="H147" i="10"/>
  <c r="H151" i="10"/>
  <c r="H155" i="10"/>
  <c r="H159" i="10"/>
  <c r="H163" i="10"/>
  <c r="H167" i="10"/>
  <c r="H171" i="10"/>
  <c r="H175" i="10"/>
  <c r="H179" i="10"/>
  <c r="H183" i="10"/>
  <c r="H187" i="10"/>
  <c r="H191" i="10"/>
  <c r="H195" i="10"/>
  <c r="H199" i="10"/>
  <c r="H203" i="10"/>
  <c r="H207" i="10"/>
  <c r="H211" i="10"/>
  <c r="H215" i="10"/>
  <c r="H16" i="10"/>
  <c r="H20" i="10"/>
  <c r="H24" i="10"/>
  <c r="H28" i="10"/>
  <c r="H32" i="10"/>
  <c r="H36" i="10"/>
  <c r="H40" i="10"/>
  <c r="H44" i="10"/>
  <c r="H48" i="10"/>
  <c r="H52" i="10"/>
  <c r="H56" i="10"/>
  <c r="H60" i="10"/>
  <c r="H64" i="10"/>
  <c r="H68" i="10"/>
  <c r="H72" i="10"/>
  <c r="H76" i="10"/>
  <c r="H80" i="10"/>
  <c r="H84" i="10"/>
  <c r="H88" i="10"/>
  <c r="H92" i="10"/>
  <c r="H96" i="10"/>
  <c r="H100" i="10"/>
  <c r="H104" i="10"/>
  <c r="H108" i="10"/>
  <c r="H112" i="10"/>
  <c r="H116" i="10"/>
  <c r="H120" i="10"/>
  <c r="H124" i="10"/>
  <c r="H128" i="10"/>
  <c r="H132" i="10"/>
  <c r="H136" i="10"/>
  <c r="H140" i="10"/>
  <c r="H144" i="10"/>
  <c r="H148" i="10"/>
  <c r="H152" i="10"/>
  <c r="H156" i="10"/>
  <c r="H160" i="10"/>
  <c r="H164" i="10"/>
  <c r="H168" i="10"/>
  <c r="H172" i="10"/>
  <c r="H176" i="10"/>
  <c r="H180" i="10"/>
  <c r="H184" i="10"/>
  <c r="H188" i="10"/>
  <c r="H192" i="10"/>
  <c r="H196" i="10"/>
  <c r="H200" i="10"/>
  <c r="H204" i="10"/>
  <c r="H17" i="10"/>
  <c r="H21" i="10"/>
  <c r="H25" i="10"/>
  <c r="H29" i="10"/>
  <c r="H33" i="10"/>
  <c r="H37" i="10"/>
  <c r="H41" i="10"/>
  <c r="H45" i="10"/>
  <c r="H49" i="10"/>
  <c r="H53" i="10"/>
  <c r="H57" i="10"/>
  <c r="H61" i="10"/>
  <c r="H65" i="10"/>
  <c r="H69" i="10"/>
  <c r="H73" i="10"/>
  <c r="H77" i="10"/>
  <c r="H81" i="10"/>
  <c r="H85" i="10"/>
  <c r="H89" i="10"/>
  <c r="H93" i="10"/>
  <c r="H97" i="10"/>
  <c r="H101" i="10"/>
  <c r="H105" i="10"/>
  <c r="H109" i="10"/>
  <c r="H113" i="10"/>
  <c r="H117" i="10"/>
  <c r="H121" i="10"/>
  <c r="H125" i="10"/>
  <c r="H129" i="10"/>
  <c r="H133" i="10"/>
  <c r="H137" i="10"/>
  <c r="H153" i="10"/>
  <c r="H169" i="10"/>
  <c r="H185" i="10"/>
  <c r="H201" i="10"/>
  <c r="H212" i="10"/>
  <c r="H219" i="10"/>
  <c r="H224" i="10"/>
  <c r="H229" i="10"/>
  <c r="H235" i="10"/>
  <c r="H240" i="10"/>
  <c r="H245" i="10"/>
  <c r="H251" i="10"/>
  <c r="H256" i="10"/>
  <c r="H261" i="10"/>
  <c r="H267" i="10"/>
  <c r="H272" i="10"/>
  <c r="H277" i="10"/>
  <c r="H283" i="10"/>
  <c r="H288" i="10"/>
  <c r="H293" i="10"/>
  <c r="H299" i="10"/>
  <c r="H304" i="10"/>
  <c r="H309" i="10"/>
  <c r="H315" i="10"/>
  <c r="H320" i="10"/>
  <c r="H325" i="10"/>
  <c r="H331" i="10"/>
  <c r="H336" i="10"/>
  <c r="H341" i="10"/>
  <c r="H347" i="10"/>
  <c r="H352" i="10"/>
  <c r="H356" i="10"/>
  <c r="H360" i="10"/>
  <c r="H364" i="10"/>
  <c r="H368" i="10"/>
  <c r="H13" i="10"/>
  <c r="H305" i="10"/>
  <c r="H316" i="10"/>
  <c r="H327" i="10"/>
  <c r="H337" i="10"/>
  <c r="H348" i="10"/>
  <c r="H353" i="10"/>
  <c r="H361" i="10"/>
  <c r="H369" i="10"/>
  <c r="H292" i="10"/>
  <c r="H313" i="10"/>
  <c r="H329" i="10"/>
  <c r="H351" i="10"/>
  <c r="H367" i="10"/>
  <c r="H141" i="10"/>
  <c r="H157" i="10"/>
  <c r="H173" i="10"/>
  <c r="H189" i="10"/>
  <c r="H205" i="10"/>
  <c r="H213" i="10"/>
  <c r="H220" i="10"/>
  <c r="H225" i="10"/>
  <c r="H231" i="10"/>
  <c r="H236" i="10"/>
  <c r="H241" i="10"/>
  <c r="H247" i="10"/>
  <c r="H252" i="10"/>
  <c r="H257" i="10"/>
  <c r="H263" i="10"/>
  <c r="H268" i="10"/>
  <c r="H273" i="10"/>
  <c r="H279" i="10"/>
  <c r="H284" i="10"/>
  <c r="H289" i="10"/>
  <c r="H295" i="10"/>
  <c r="H300" i="10"/>
  <c r="H311" i="10"/>
  <c r="H321" i="10"/>
  <c r="H332" i="10"/>
  <c r="H343" i="10"/>
  <c r="H357" i="10"/>
  <c r="H365" i="10"/>
  <c r="H10" i="10"/>
  <c r="M10" i="10" s="1"/>
  <c r="H354" i="10"/>
  <c r="H362" i="10"/>
  <c r="H11" i="10"/>
  <c r="H271" i="10"/>
  <c r="H308" i="10"/>
  <c r="H335" i="10"/>
  <c r="H355" i="10"/>
  <c r="H12" i="10"/>
  <c r="H145" i="10"/>
  <c r="H161" i="10"/>
  <c r="H177" i="10"/>
  <c r="H193" i="10"/>
  <c r="H208" i="10"/>
  <c r="H216" i="10"/>
  <c r="H221" i="10"/>
  <c r="H227" i="10"/>
  <c r="H232" i="10"/>
  <c r="H237" i="10"/>
  <c r="H243" i="10"/>
  <c r="H248" i="10"/>
  <c r="H253" i="10"/>
  <c r="H259" i="10"/>
  <c r="H264" i="10"/>
  <c r="H269" i="10"/>
  <c r="H275" i="10"/>
  <c r="H280" i="10"/>
  <c r="H285" i="10"/>
  <c r="H291" i="10"/>
  <c r="H296" i="10"/>
  <c r="H301" i="10"/>
  <c r="H307" i="10"/>
  <c r="H312" i="10"/>
  <c r="H317" i="10"/>
  <c r="H323" i="10"/>
  <c r="H328" i="10"/>
  <c r="H333" i="10"/>
  <c r="H339" i="10"/>
  <c r="H344" i="10"/>
  <c r="H349" i="10"/>
  <c r="H358" i="10"/>
  <c r="H366" i="10"/>
  <c r="H281" i="10"/>
  <c r="H297" i="10"/>
  <c r="H319" i="10"/>
  <c r="H340" i="10"/>
  <c r="H359" i="10"/>
  <c r="H149" i="10"/>
  <c r="H165" i="10"/>
  <c r="H181" i="10"/>
  <c r="H197" i="10"/>
  <c r="H209" i="10"/>
  <c r="H217" i="10"/>
  <c r="H223" i="10"/>
  <c r="H228" i="10"/>
  <c r="H233" i="10"/>
  <c r="H239" i="10"/>
  <c r="H244" i="10"/>
  <c r="H249" i="10"/>
  <c r="H255" i="10"/>
  <c r="H260" i="10"/>
  <c r="H265" i="10"/>
  <c r="H276" i="10"/>
  <c r="H287" i="10"/>
  <c r="H303" i="10"/>
  <c r="H324" i="10"/>
  <c r="H345" i="10"/>
  <c r="H363" i="10"/>
  <c r="H370" i="9"/>
  <c r="M7" i="9" s="1"/>
  <c r="M10" i="9"/>
  <c r="J10" i="9"/>
  <c r="K11" i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  <c r="K265" i="1" s="1"/>
  <c r="K266" i="1" s="1"/>
  <c r="K267" i="1" s="1"/>
  <c r="K268" i="1" s="1"/>
  <c r="K269" i="1" s="1"/>
  <c r="K270" i="1" s="1"/>
  <c r="K271" i="1" s="1"/>
  <c r="K272" i="1" s="1"/>
  <c r="K273" i="1" s="1"/>
  <c r="K274" i="1" s="1"/>
  <c r="K275" i="1" s="1"/>
  <c r="K276" i="1" s="1"/>
  <c r="K277" i="1" s="1"/>
  <c r="K278" i="1" s="1"/>
  <c r="K279" i="1" s="1"/>
  <c r="K280" i="1" s="1"/>
  <c r="K281" i="1" s="1"/>
  <c r="K282" i="1" s="1"/>
  <c r="K283" i="1" s="1"/>
  <c r="K284" i="1" s="1"/>
  <c r="K285" i="1" s="1"/>
  <c r="K286" i="1" s="1"/>
  <c r="K287" i="1" s="1"/>
  <c r="K288" i="1" s="1"/>
  <c r="K289" i="1" s="1"/>
  <c r="K290" i="1" s="1"/>
  <c r="K291" i="1" s="1"/>
  <c r="K292" i="1" s="1"/>
  <c r="K293" i="1" s="1"/>
  <c r="K294" i="1" s="1"/>
  <c r="K295" i="1" s="1"/>
  <c r="K296" i="1" s="1"/>
  <c r="K297" i="1" s="1"/>
  <c r="K298" i="1" s="1"/>
  <c r="K299" i="1" s="1"/>
  <c r="K300" i="1" s="1"/>
  <c r="K301" i="1" s="1"/>
  <c r="K302" i="1" s="1"/>
  <c r="K303" i="1" s="1"/>
  <c r="K304" i="1" s="1"/>
  <c r="K305" i="1" s="1"/>
  <c r="K306" i="1" s="1"/>
  <c r="K307" i="1" s="1"/>
  <c r="K308" i="1" s="1"/>
  <c r="K309" i="1" s="1"/>
  <c r="K310" i="1" s="1"/>
  <c r="K311" i="1" s="1"/>
  <c r="K312" i="1" s="1"/>
  <c r="K313" i="1" s="1"/>
  <c r="K314" i="1" s="1"/>
  <c r="K315" i="1" s="1"/>
  <c r="K316" i="1" s="1"/>
  <c r="K317" i="1" s="1"/>
  <c r="K318" i="1" s="1"/>
  <c r="K319" i="1" s="1"/>
  <c r="K320" i="1" s="1"/>
  <c r="K321" i="1" s="1"/>
  <c r="K322" i="1" s="1"/>
  <c r="K323" i="1" s="1"/>
  <c r="K324" i="1" s="1"/>
  <c r="K325" i="1" s="1"/>
  <c r="K326" i="1" s="1"/>
  <c r="K327" i="1" s="1"/>
  <c r="K328" i="1" s="1"/>
  <c r="K329" i="1" s="1"/>
  <c r="K330" i="1" s="1"/>
  <c r="K331" i="1" s="1"/>
  <c r="K332" i="1" s="1"/>
  <c r="K333" i="1" s="1"/>
  <c r="K334" i="1" s="1"/>
  <c r="K335" i="1" s="1"/>
  <c r="K336" i="1" s="1"/>
  <c r="K337" i="1" s="1"/>
  <c r="K338" i="1" s="1"/>
  <c r="K339" i="1" s="1"/>
  <c r="K340" i="1" s="1"/>
  <c r="K341" i="1" s="1"/>
  <c r="K342" i="1" s="1"/>
  <c r="K343" i="1" s="1"/>
  <c r="K344" i="1" s="1"/>
  <c r="K345" i="1" s="1"/>
  <c r="K346" i="1" s="1"/>
  <c r="K347" i="1" s="1"/>
  <c r="K348" i="1" s="1"/>
  <c r="K349" i="1" s="1"/>
  <c r="K350" i="1" s="1"/>
  <c r="K351" i="1" s="1"/>
  <c r="K352" i="1" s="1"/>
  <c r="K353" i="1" s="1"/>
  <c r="K354" i="1" s="1"/>
  <c r="K355" i="1" s="1"/>
  <c r="K356" i="1" s="1"/>
  <c r="K357" i="1" s="1"/>
  <c r="K358" i="1" s="1"/>
  <c r="K359" i="1" s="1"/>
  <c r="K360" i="1" s="1"/>
  <c r="K361" i="1" s="1"/>
  <c r="K362" i="1" s="1"/>
  <c r="K363" i="1" s="1"/>
  <c r="K364" i="1" s="1"/>
  <c r="K365" i="1" s="1"/>
  <c r="K366" i="1" s="1"/>
  <c r="K367" i="1" s="1"/>
  <c r="K368" i="1" s="1"/>
  <c r="K369" i="1" s="1"/>
  <c r="B11" i="1"/>
  <c r="D10" i="1"/>
  <c r="I10" i="1" s="1"/>
  <c r="I10" i="10" l="1"/>
  <c r="J10" i="10"/>
  <c r="D11" i="10" s="1"/>
  <c r="H370" i="10"/>
  <c r="M7" i="10" s="1"/>
  <c r="D11" i="9"/>
  <c r="I11" i="9" s="1"/>
  <c r="E11" i="9"/>
  <c r="B12" i="1"/>
  <c r="F10" i="1"/>
  <c r="L10" i="1" s="1"/>
  <c r="E11" i="10" l="1"/>
  <c r="F11" i="10"/>
  <c r="L11" i="10" s="1"/>
  <c r="I11" i="10"/>
  <c r="F11" i="9"/>
  <c r="L11" i="9" s="1"/>
  <c r="B13" i="1"/>
  <c r="G10" i="1"/>
  <c r="G11" i="10" l="1"/>
  <c r="G11" i="9"/>
  <c r="B14" i="1"/>
  <c r="M11" i="10" l="1"/>
  <c r="J11" i="10"/>
  <c r="M11" i="9"/>
  <c r="J11" i="9"/>
  <c r="B15" i="1"/>
  <c r="E12" i="10" l="1"/>
  <c r="D12" i="10"/>
  <c r="E12" i="9"/>
  <c r="D12" i="9"/>
  <c r="I12" i="9" s="1"/>
  <c r="B16" i="1"/>
  <c r="F12" i="10" l="1"/>
  <c r="L12" i="10" s="1"/>
  <c r="I12" i="10"/>
  <c r="F12" i="9"/>
  <c r="L12" i="9" s="1"/>
  <c r="B17" i="1"/>
  <c r="G12" i="10" l="1"/>
  <c r="M12" i="10" s="1"/>
  <c r="G12" i="9"/>
  <c r="M12" i="9" s="1"/>
  <c r="B18" i="1"/>
  <c r="J12" i="10" l="1"/>
  <c r="E13" i="10" s="1"/>
  <c r="J12" i="9"/>
  <c r="E13" i="9" s="1"/>
  <c r="B19" i="1"/>
  <c r="D13" i="10" l="1"/>
  <c r="F13" i="10" s="1"/>
  <c r="L13" i="10" s="1"/>
  <c r="D13" i="9"/>
  <c r="B20" i="1"/>
  <c r="G13" i="10" l="1"/>
  <c r="J13" i="10" s="1"/>
  <c r="I13" i="10"/>
  <c r="F13" i="9"/>
  <c r="L13" i="9" s="1"/>
  <c r="I13" i="9"/>
  <c r="B21" i="1"/>
  <c r="M13" i="10" l="1"/>
  <c r="E14" i="10"/>
  <c r="D14" i="10"/>
  <c r="G13" i="9"/>
  <c r="M13" i="9" s="1"/>
  <c r="B22" i="1"/>
  <c r="J13" i="9" l="1"/>
  <c r="E14" i="9" s="1"/>
  <c r="F14" i="10"/>
  <c r="L14" i="10" s="1"/>
  <c r="I14" i="10"/>
  <c r="B23" i="1"/>
  <c r="D14" i="9" l="1"/>
  <c r="F14" i="9" s="1"/>
  <c r="L14" i="9" s="1"/>
  <c r="G14" i="10"/>
  <c r="I14" i="9"/>
  <c r="B24" i="1"/>
  <c r="G14" i="9" l="1"/>
  <c r="M14" i="9" s="1"/>
  <c r="M14" i="10"/>
  <c r="J14" i="10"/>
  <c r="B25" i="1"/>
  <c r="J14" i="9" l="1"/>
  <c r="D15" i="9" s="1"/>
  <c r="I15" i="9" s="1"/>
  <c r="E15" i="10"/>
  <c r="D15" i="10"/>
  <c r="B26" i="1"/>
  <c r="F15" i="9" l="1"/>
  <c r="L15" i="9" s="1"/>
  <c r="E15" i="9"/>
  <c r="F15" i="10"/>
  <c r="L15" i="10" s="1"/>
  <c r="I15" i="10"/>
  <c r="B27" i="1"/>
  <c r="G15" i="9" l="1"/>
  <c r="M15" i="9" s="1"/>
  <c r="G15" i="10"/>
  <c r="M15" i="10" s="1"/>
  <c r="B28" i="1"/>
  <c r="J15" i="9" l="1"/>
  <c r="D16" i="9" s="1"/>
  <c r="I16" i="9" s="1"/>
  <c r="J15" i="10"/>
  <c r="D16" i="10" s="1"/>
  <c r="B29" i="1"/>
  <c r="E16" i="9" l="1"/>
  <c r="E16" i="10"/>
  <c r="F16" i="10"/>
  <c r="L16" i="10" s="1"/>
  <c r="I16" i="10"/>
  <c r="F16" i="9"/>
  <c r="L16" i="9" s="1"/>
  <c r="B30" i="1"/>
  <c r="G16" i="10" l="1"/>
  <c r="G16" i="9"/>
  <c r="M16" i="9" s="1"/>
  <c r="B31" i="1"/>
  <c r="M16" i="10" l="1"/>
  <c r="J16" i="10"/>
  <c r="J16" i="9"/>
  <c r="E17" i="9" s="1"/>
  <c r="B32" i="1"/>
  <c r="E17" i="10" l="1"/>
  <c r="D17" i="10"/>
  <c r="D17" i="9"/>
  <c r="B33" i="1"/>
  <c r="F17" i="10" l="1"/>
  <c r="L17" i="10" s="1"/>
  <c r="I17" i="10"/>
  <c r="F17" i="9"/>
  <c r="L17" i="9" s="1"/>
  <c r="I17" i="9"/>
  <c r="B34" i="1"/>
  <c r="G17" i="10" l="1"/>
  <c r="M17" i="10" s="1"/>
  <c r="G17" i="9"/>
  <c r="M17" i="9" s="1"/>
  <c r="B35" i="1"/>
  <c r="J17" i="10" l="1"/>
  <c r="E18" i="10" s="1"/>
  <c r="J17" i="9"/>
  <c r="D18" i="9" s="1"/>
  <c r="I18" i="9" s="1"/>
  <c r="B36" i="1"/>
  <c r="D18" i="10" l="1"/>
  <c r="F18" i="10" s="1"/>
  <c r="L18" i="10" s="1"/>
  <c r="F18" i="9"/>
  <c r="L18" i="9" s="1"/>
  <c r="E18" i="9"/>
  <c r="B37" i="1"/>
  <c r="I18" i="10" l="1"/>
  <c r="G18" i="9"/>
  <c r="M18" i="9" s="1"/>
  <c r="G18" i="10"/>
  <c r="M18" i="10" s="1"/>
  <c r="B38" i="1"/>
  <c r="J18" i="9" l="1"/>
  <c r="D19" i="9" s="1"/>
  <c r="I19" i="9" s="1"/>
  <c r="J18" i="10"/>
  <c r="D19" i="10" s="1"/>
  <c r="B39" i="1"/>
  <c r="E19" i="9" l="1"/>
  <c r="E19" i="10"/>
  <c r="F19" i="10"/>
  <c r="L19" i="10" s="1"/>
  <c r="I19" i="10"/>
  <c r="F19" i="9"/>
  <c r="L19" i="9" s="1"/>
  <c r="B40" i="1"/>
  <c r="G19" i="10" l="1"/>
  <c r="G19" i="9"/>
  <c r="B41" i="1"/>
  <c r="M19" i="10" l="1"/>
  <c r="J19" i="10"/>
  <c r="M19" i="9"/>
  <c r="J19" i="9"/>
  <c r="B42" i="1"/>
  <c r="E20" i="10" l="1"/>
  <c r="D20" i="10"/>
  <c r="E20" i="9"/>
  <c r="D20" i="9"/>
  <c r="I20" i="9" s="1"/>
  <c r="B43" i="1"/>
  <c r="F20" i="10" l="1"/>
  <c r="L20" i="10" s="1"/>
  <c r="I20" i="10"/>
  <c r="F20" i="9"/>
  <c r="L20" i="9" s="1"/>
  <c r="B44" i="1"/>
  <c r="G20" i="10" l="1"/>
  <c r="M20" i="10" s="1"/>
  <c r="G20" i="9"/>
  <c r="M20" i="9" s="1"/>
  <c r="B45" i="1"/>
  <c r="J20" i="10" l="1"/>
  <c r="E21" i="10" s="1"/>
  <c r="J20" i="9"/>
  <c r="E21" i="9" s="1"/>
  <c r="B46" i="1"/>
  <c r="D21" i="10" l="1"/>
  <c r="F21" i="10" s="1"/>
  <c r="L21" i="10" s="1"/>
  <c r="D21" i="9"/>
  <c r="B47" i="1"/>
  <c r="I21" i="10" l="1"/>
  <c r="G21" i="10"/>
  <c r="M21" i="10" s="1"/>
  <c r="F21" i="9"/>
  <c r="L21" i="9" s="1"/>
  <c r="I21" i="9"/>
  <c r="B48" i="1"/>
  <c r="J21" i="10" l="1"/>
  <c r="E22" i="10" s="1"/>
  <c r="G21" i="9"/>
  <c r="M21" i="9" s="1"/>
  <c r="B49" i="1"/>
  <c r="D22" i="10" l="1"/>
  <c r="F22" i="10" s="1"/>
  <c r="L22" i="10" s="1"/>
  <c r="J21" i="9"/>
  <c r="E22" i="9" s="1"/>
  <c r="B50" i="1"/>
  <c r="I22" i="10" l="1"/>
  <c r="D22" i="9"/>
  <c r="F22" i="9" s="1"/>
  <c r="L22" i="9" s="1"/>
  <c r="G22" i="10"/>
  <c r="M22" i="10" s="1"/>
  <c r="I22" i="9"/>
  <c r="B51" i="1"/>
  <c r="J22" i="10" l="1"/>
  <c r="D23" i="10" s="1"/>
  <c r="G22" i="9"/>
  <c r="M22" i="9" s="1"/>
  <c r="B52" i="1"/>
  <c r="E23" i="10" l="1"/>
  <c r="J22" i="9"/>
  <c r="D23" i="9" s="1"/>
  <c r="I23" i="9" s="1"/>
  <c r="F23" i="10"/>
  <c r="L23" i="10" s="1"/>
  <c r="I23" i="10"/>
  <c r="B53" i="1"/>
  <c r="F23" i="9" l="1"/>
  <c r="L23" i="9" s="1"/>
  <c r="E23" i="9"/>
  <c r="G23" i="10"/>
  <c r="B54" i="1"/>
  <c r="G23" i="9" l="1"/>
  <c r="M23" i="9" s="1"/>
  <c r="M23" i="10"/>
  <c r="J23" i="10"/>
  <c r="B55" i="1"/>
  <c r="J23" i="9" l="1"/>
  <c r="E24" i="9" s="1"/>
  <c r="E24" i="10"/>
  <c r="D24" i="10"/>
  <c r="B56" i="1"/>
  <c r="D24" i="9" l="1"/>
  <c r="I24" i="9" s="1"/>
  <c r="F24" i="10"/>
  <c r="L24" i="10" s="1"/>
  <c r="I24" i="10"/>
  <c r="B57" i="1"/>
  <c r="F24" i="9" l="1"/>
  <c r="L24" i="9" s="1"/>
  <c r="G24" i="10"/>
  <c r="M24" i="10" s="1"/>
  <c r="G24" i="9"/>
  <c r="B58" i="1"/>
  <c r="J24" i="10" l="1"/>
  <c r="E25" i="10" s="1"/>
  <c r="M24" i="9"/>
  <c r="J24" i="9"/>
  <c r="B59" i="1"/>
  <c r="D25" i="10" l="1"/>
  <c r="F25" i="10" s="1"/>
  <c r="L25" i="10" s="1"/>
  <c r="D25" i="9"/>
  <c r="I25" i="9" s="1"/>
  <c r="E25" i="9"/>
  <c r="B60" i="1"/>
  <c r="I25" i="10" l="1"/>
  <c r="G25" i="10"/>
  <c r="M25" i="10" s="1"/>
  <c r="F25" i="9"/>
  <c r="L25" i="9" s="1"/>
  <c r="B61" i="1"/>
  <c r="J25" i="10" l="1"/>
  <c r="E26" i="10" s="1"/>
  <c r="G25" i="9"/>
  <c r="B62" i="1"/>
  <c r="D26" i="10" l="1"/>
  <c r="F26" i="10" s="1"/>
  <c r="L26" i="10" s="1"/>
  <c r="M25" i="9"/>
  <c r="J25" i="9"/>
  <c r="B63" i="1"/>
  <c r="I26" i="10" l="1"/>
  <c r="G26" i="10"/>
  <c r="M26" i="10" s="1"/>
  <c r="E26" i="9"/>
  <c r="D26" i="9"/>
  <c r="I26" i="9" s="1"/>
  <c r="B64" i="1"/>
  <c r="J26" i="10" l="1"/>
  <c r="E27" i="10" s="1"/>
  <c r="F26" i="9"/>
  <c r="L26" i="9" s="1"/>
  <c r="B65" i="1"/>
  <c r="D27" i="10" l="1"/>
  <c r="F27" i="10" s="1"/>
  <c r="L27" i="10" s="1"/>
  <c r="G26" i="9"/>
  <c r="M26" i="9" s="1"/>
  <c r="B66" i="1"/>
  <c r="I27" i="10" l="1"/>
  <c r="G27" i="10"/>
  <c r="M27" i="10" s="1"/>
  <c r="J26" i="9"/>
  <c r="D27" i="9" s="1"/>
  <c r="I27" i="9" s="1"/>
  <c r="B67" i="1"/>
  <c r="J27" i="10" l="1"/>
  <c r="E28" i="10" s="1"/>
  <c r="E27" i="9"/>
  <c r="F27" i="9"/>
  <c r="L27" i="9" s="1"/>
  <c r="B68" i="1"/>
  <c r="D28" i="10" l="1"/>
  <c r="F28" i="10" s="1"/>
  <c r="L28" i="10" s="1"/>
  <c r="G27" i="9"/>
  <c r="B69" i="1"/>
  <c r="I28" i="10" l="1"/>
  <c r="G28" i="10"/>
  <c r="M28" i="10" s="1"/>
  <c r="M27" i="9"/>
  <c r="J27" i="9"/>
  <c r="B70" i="1"/>
  <c r="J28" i="10" l="1"/>
  <c r="E29" i="10" s="1"/>
  <c r="E28" i="9"/>
  <c r="D28" i="9"/>
  <c r="I28" i="9" s="1"/>
  <c r="B71" i="1"/>
  <c r="D29" i="10" l="1"/>
  <c r="F29" i="10" s="1"/>
  <c r="L29" i="10" s="1"/>
  <c r="F28" i="9"/>
  <c r="L28" i="9" s="1"/>
  <c r="B72" i="1"/>
  <c r="I29" i="10" l="1"/>
  <c r="G29" i="10"/>
  <c r="M29" i="10" s="1"/>
  <c r="G28" i="9"/>
  <c r="M28" i="9" s="1"/>
  <c r="B73" i="1"/>
  <c r="J29" i="10" l="1"/>
  <c r="E30" i="10" s="1"/>
  <c r="J28" i="9"/>
  <c r="D29" i="9" s="1"/>
  <c r="I29" i="9" s="1"/>
  <c r="B74" i="1"/>
  <c r="D30" i="10" l="1"/>
  <c r="F30" i="10" s="1"/>
  <c r="L30" i="10" s="1"/>
  <c r="E29" i="9"/>
  <c r="F29" i="9"/>
  <c r="L29" i="9" s="1"/>
  <c r="B75" i="1"/>
  <c r="I30" i="10" l="1"/>
  <c r="G29" i="9"/>
  <c r="M29" i="9" s="1"/>
  <c r="G30" i="10"/>
  <c r="B76" i="1"/>
  <c r="J29" i="9" l="1"/>
  <c r="E30" i="9" s="1"/>
  <c r="M30" i="10"/>
  <c r="J30" i="10"/>
  <c r="B77" i="1"/>
  <c r="D30" i="9" l="1"/>
  <c r="I30" i="9" s="1"/>
  <c r="E31" i="10"/>
  <c r="D31" i="10"/>
  <c r="B78" i="1"/>
  <c r="F30" i="9" l="1"/>
  <c r="L30" i="9" s="1"/>
  <c r="F31" i="10"/>
  <c r="L31" i="10" s="1"/>
  <c r="I31" i="10"/>
  <c r="B79" i="1"/>
  <c r="G30" i="9" l="1"/>
  <c r="M30" i="9" s="1"/>
  <c r="G31" i="10"/>
  <c r="M31" i="10" s="1"/>
  <c r="B80" i="1"/>
  <c r="J30" i="9" l="1"/>
  <c r="D31" i="9" s="1"/>
  <c r="I31" i="9" s="1"/>
  <c r="J31" i="10"/>
  <c r="E32" i="10" s="1"/>
  <c r="B81" i="1"/>
  <c r="F31" i="9" l="1"/>
  <c r="L31" i="9" s="1"/>
  <c r="E31" i="9"/>
  <c r="G31" i="9" s="1"/>
  <c r="D32" i="10"/>
  <c r="F32" i="10" s="1"/>
  <c r="L32" i="10" s="1"/>
  <c r="B82" i="1"/>
  <c r="I32" i="10" l="1"/>
  <c r="G32" i="10"/>
  <c r="M32" i="10" s="1"/>
  <c r="M31" i="9"/>
  <c r="J31" i="9"/>
  <c r="B83" i="1"/>
  <c r="J32" i="10" l="1"/>
  <c r="E33" i="10" s="1"/>
  <c r="E32" i="9"/>
  <c r="D32" i="9"/>
  <c r="I32" i="9" s="1"/>
  <c r="B84" i="1"/>
  <c r="D33" i="10" l="1"/>
  <c r="F33" i="10" s="1"/>
  <c r="L33" i="10" s="1"/>
  <c r="F32" i="9"/>
  <c r="L32" i="9" s="1"/>
  <c r="B85" i="1"/>
  <c r="I33" i="10" l="1"/>
  <c r="G33" i="10"/>
  <c r="M33" i="10" s="1"/>
  <c r="G32" i="9"/>
  <c r="M32" i="9" s="1"/>
  <c r="B86" i="1"/>
  <c r="J33" i="10" l="1"/>
  <c r="E34" i="10" s="1"/>
  <c r="J32" i="9"/>
  <c r="D33" i="9" s="1"/>
  <c r="I33" i="9" s="1"/>
  <c r="B87" i="1"/>
  <c r="D34" i="10" l="1"/>
  <c r="F34" i="10" s="1"/>
  <c r="L34" i="10" s="1"/>
  <c r="E33" i="9"/>
  <c r="F33" i="9"/>
  <c r="L33" i="9" s="1"/>
  <c r="B88" i="1"/>
  <c r="I34" i="10" l="1"/>
  <c r="G34" i="10"/>
  <c r="M34" i="10" s="1"/>
  <c r="G33" i="9"/>
  <c r="M33" i="9" s="1"/>
  <c r="B89" i="1"/>
  <c r="J33" i="9" l="1"/>
  <c r="E34" i="9" s="1"/>
  <c r="J34" i="10"/>
  <c r="E35" i="10" s="1"/>
  <c r="B90" i="1"/>
  <c r="D34" i="9" l="1"/>
  <c r="I34" i="9" s="1"/>
  <c r="D35" i="10"/>
  <c r="F35" i="10" s="1"/>
  <c r="L35" i="10" s="1"/>
  <c r="B91" i="1"/>
  <c r="F34" i="9" l="1"/>
  <c r="L34" i="9" s="1"/>
  <c r="I35" i="10"/>
  <c r="G35" i="10"/>
  <c r="M35" i="10" s="1"/>
  <c r="B92" i="1"/>
  <c r="G34" i="9" l="1"/>
  <c r="M34" i="9" s="1"/>
  <c r="J35" i="10"/>
  <c r="E36" i="10" s="1"/>
  <c r="J34" i="9"/>
  <c r="B93" i="1"/>
  <c r="D36" i="10" l="1"/>
  <c r="F36" i="10" s="1"/>
  <c r="L36" i="10" s="1"/>
  <c r="D35" i="9"/>
  <c r="I35" i="9" s="1"/>
  <c r="E35" i="9"/>
  <c r="B94" i="1"/>
  <c r="I36" i="10" l="1"/>
  <c r="G36" i="10"/>
  <c r="M36" i="10" s="1"/>
  <c r="F35" i="9"/>
  <c r="L35" i="9" s="1"/>
  <c r="B95" i="1"/>
  <c r="J36" i="10" l="1"/>
  <c r="E37" i="10" s="1"/>
  <c r="G35" i="9"/>
  <c r="B96" i="1"/>
  <c r="D37" i="10" l="1"/>
  <c r="F37" i="10" s="1"/>
  <c r="L37" i="10" s="1"/>
  <c r="I37" i="10"/>
  <c r="M35" i="9"/>
  <c r="J35" i="9"/>
  <c r="B97" i="1"/>
  <c r="G37" i="10" l="1"/>
  <c r="M37" i="10" s="1"/>
  <c r="E36" i="9"/>
  <c r="D36" i="9"/>
  <c r="I36" i="9" s="1"/>
  <c r="B98" i="1"/>
  <c r="J37" i="10" l="1"/>
  <c r="E38" i="10" s="1"/>
  <c r="F36" i="9"/>
  <c r="L36" i="9" s="1"/>
  <c r="B99" i="1"/>
  <c r="D38" i="10" l="1"/>
  <c r="I38" i="10" s="1"/>
  <c r="G36" i="9"/>
  <c r="M36" i="9" s="1"/>
  <c r="B100" i="1"/>
  <c r="F38" i="10" l="1"/>
  <c r="L38" i="10" s="1"/>
  <c r="J36" i="9"/>
  <c r="D37" i="9" s="1"/>
  <c r="I37" i="9" s="1"/>
  <c r="B101" i="1"/>
  <c r="G38" i="10" l="1"/>
  <c r="M38" i="10" s="1"/>
  <c r="E37" i="9"/>
  <c r="F37" i="9"/>
  <c r="L37" i="9" s="1"/>
  <c r="B102" i="1"/>
  <c r="J38" i="10" l="1"/>
  <c r="D39" i="10" s="1"/>
  <c r="G37" i="9"/>
  <c r="M37" i="9" s="1"/>
  <c r="B103" i="1"/>
  <c r="E39" i="10" l="1"/>
  <c r="F39" i="10"/>
  <c r="L39" i="10" s="1"/>
  <c r="I39" i="10"/>
  <c r="J37" i="9"/>
  <c r="E38" i="9" s="1"/>
  <c r="B104" i="1"/>
  <c r="D38" i="9" l="1"/>
  <c r="I38" i="9" s="1"/>
  <c r="G39" i="10"/>
  <c r="B105" i="1"/>
  <c r="F38" i="9" l="1"/>
  <c r="L38" i="9" s="1"/>
  <c r="M39" i="10"/>
  <c r="J39" i="10"/>
  <c r="B106" i="1"/>
  <c r="G38" i="9" l="1"/>
  <c r="M38" i="9" s="1"/>
  <c r="E40" i="10"/>
  <c r="D40" i="10"/>
  <c r="B107" i="1"/>
  <c r="J38" i="9" l="1"/>
  <c r="D39" i="9" s="1"/>
  <c r="I39" i="9" s="1"/>
  <c r="F40" i="10"/>
  <c r="L40" i="10" s="1"/>
  <c r="I40" i="10"/>
  <c r="B108" i="1"/>
  <c r="F39" i="9" l="1"/>
  <c r="L39" i="9" s="1"/>
  <c r="E39" i="9"/>
  <c r="G40" i="10"/>
  <c r="B109" i="1"/>
  <c r="G39" i="9" l="1"/>
  <c r="M40" i="10"/>
  <c r="J40" i="10"/>
  <c r="M39" i="9"/>
  <c r="J39" i="9"/>
  <c r="B110" i="1"/>
  <c r="E41" i="10" l="1"/>
  <c r="D41" i="10"/>
  <c r="E40" i="9"/>
  <c r="D40" i="9"/>
  <c r="I40" i="9" s="1"/>
  <c r="B111" i="1"/>
  <c r="F41" i="10" l="1"/>
  <c r="L41" i="10" s="1"/>
  <c r="I41" i="10"/>
  <c r="F40" i="9"/>
  <c r="L40" i="9" s="1"/>
  <c r="B112" i="1"/>
  <c r="G41" i="10" l="1"/>
  <c r="M41" i="10" s="1"/>
  <c r="G40" i="9"/>
  <c r="M40" i="9" s="1"/>
  <c r="B113" i="1"/>
  <c r="J41" i="10" l="1"/>
  <c r="D42" i="10" s="1"/>
  <c r="J40" i="9"/>
  <c r="E41" i="9" s="1"/>
  <c r="B114" i="1"/>
  <c r="E42" i="10" l="1"/>
  <c r="D41" i="9"/>
  <c r="I41" i="9" s="1"/>
  <c r="F42" i="10"/>
  <c r="L42" i="10" s="1"/>
  <c r="I42" i="10"/>
  <c r="B115" i="1"/>
  <c r="F41" i="9" l="1"/>
  <c r="L41" i="9" s="1"/>
  <c r="G42" i="10"/>
  <c r="M42" i="10" s="1"/>
  <c r="B116" i="1"/>
  <c r="G41" i="9" l="1"/>
  <c r="M41" i="9" s="1"/>
  <c r="J42" i="10"/>
  <c r="E43" i="10" s="1"/>
  <c r="B117" i="1"/>
  <c r="J41" i="9" l="1"/>
  <c r="E42" i="9" s="1"/>
  <c r="D43" i="10"/>
  <c r="F43" i="10" s="1"/>
  <c r="L43" i="10" s="1"/>
  <c r="B118" i="1"/>
  <c r="D42" i="9" l="1"/>
  <c r="I42" i="9" s="1"/>
  <c r="I43" i="10"/>
  <c r="F42" i="9"/>
  <c r="L42" i="9" s="1"/>
  <c r="G43" i="10"/>
  <c r="J43" i="10" s="1"/>
  <c r="B119" i="1"/>
  <c r="M43" i="10" l="1"/>
  <c r="G42" i="9"/>
  <c r="M42" i="9" s="1"/>
  <c r="D44" i="10"/>
  <c r="E44" i="10"/>
  <c r="B120" i="1"/>
  <c r="J42" i="9" l="1"/>
  <c r="D43" i="9" s="1"/>
  <c r="I43" i="9" s="1"/>
  <c r="I44" i="10"/>
  <c r="F44" i="10"/>
  <c r="L44" i="10" s="1"/>
  <c r="B121" i="1"/>
  <c r="F43" i="9" l="1"/>
  <c r="L43" i="9" s="1"/>
  <c r="E43" i="9"/>
  <c r="G43" i="9" s="1"/>
  <c r="G44" i="10"/>
  <c r="B122" i="1"/>
  <c r="M44" i="10" l="1"/>
  <c r="J44" i="10"/>
  <c r="M43" i="9"/>
  <c r="J43" i="9"/>
  <c r="B123" i="1"/>
  <c r="D45" i="10" l="1"/>
  <c r="E45" i="10"/>
  <c r="E44" i="9"/>
  <c r="D44" i="9"/>
  <c r="I44" i="9" s="1"/>
  <c r="B124" i="1"/>
  <c r="F45" i="10" l="1"/>
  <c r="L45" i="10" s="1"/>
  <c r="I45" i="10"/>
  <c r="F44" i="9"/>
  <c r="L44" i="9" s="1"/>
  <c r="B125" i="1"/>
  <c r="G44" i="9" l="1"/>
  <c r="M44" i="9" s="1"/>
  <c r="G45" i="10"/>
  <c r="B126" i="1"/>
  <c r="J44" i="9" l="1"/>
  <c r="E45" i="9" s="1"/>
  <c r="M45" i="10"/>
  <c r="J45" i="10"/>
  <c r="B127" i="1"/>
  <c r="D45" i="9" l="1"/>
  <c r="I45" i="9" s="1"/>
  <c r="E46" i="10"/>
  <c r="D46" i="10"/>
  <c r="B128" i="1"/>
  <c r="F45" i="9" l="1"/>
  <c r="L45" i="9" s="1"/>
  <c r="F46" i="10"/>
  <c r="L46" i="10" s="1"/>
  <c r="I46" i="10"/>
  <c r="B129" i="1"/>
  <c r="G45" i="9" l="1"/>
  <c r="M45" i="9" s="1"/>
  <c r="G46" i="10"/>
  <c r="M46" i="10" s="1"/>
  <c r="B130" i="1"/>
  <c r="J45" i="9" l="1"/>
  <c r="E46" i="9" s="1"/>
  <c r="J46" i="10"/>
  <c r="D47" i="10" s="1"/>
  <c r="F47" i="10" s="1"/>
  <c r="L47" i="10" s="1"/>
  <c r="D46" i="9"/>
  <c r="I46" i="9" s="1"/>
  <c r="B131" i="1"/>
  <c r="I47" i="10" l="1"/>
  <c r="E47" i="10"/>
  <c r="G47" i="10" s="1"/>
  <c r="F46" i="9"/>
  <c r="L46" i="9" s="1"/>
  <c r="B132" i="1"/>
  <c r="G46" i="9" l="1"/>
  <c r="M46" i="9" s="1"/>
  <c r="M47" i="10"/>
  <c r="J47" i="10"/>
  <c r="B133" i="1"/>
  <c r="J46" i="9" l="1"/>
  <c r="D47" i="9" s="1"/>
  <c r="I47" i="9" s="1"/>
  <c r="E48" i="10"/>
  <c r="D48" i="10"/>
  <c r="F47" i="9"/>
  <c r="L47" i="9" s="1"/>
  <c r="B134" i="1"/>
  <c r="E47" i="9" l="1"/>
  <c r="G47" i="9" s="1"/>
  <c r="I48" i="10"/>
  <c r="F48" i="10"/>
  <c r="L48" i="10" s="1"/>
  <c r="B135" i="1"/>
  <c r="G48" i="10" l="1"/>
  <c r="M48" i="10" s="1"/>
  <c r="M47" i="9"/>
  <c r="J47" i="9"/>
  <c r="B136" i="1"/>
  <c r="J48" i="10" l="1"/>
  <c r="D49" i="10" s="1"/>
  <c r="E48" i="9"/>
  <c r="D48" i="9"/>
  <c r="I48" i="9" s="1"/>
  <c r="B137" i="1"/>
  <c r="E49" i="10" l="1"/>
  <c r="F49" i="10"/>
  <c r="L49" i="10" s="1"/>
  <c r="I49" i="10"/>
  <c r="F48" i="9"/>
  <c r="L48" i="9" s="1"/>
  <c r="B138" i="1"/>
  <c r="G48" i="9" l="1"/>
  <c r="M48" i="9" s="1"/>
  <c r="G49" i="10"/>
  <c r="B139" i="1"/>
  <c r="J48" i="9" l="1"/>
  <c r="E49" i="9" s="1"/>
  <c r="M49" i="10"/>
  <c r="J49" i="10"/>
  <c r="B140" i="1"/>
  <c r="D49" i="9" l="1"/>
  <c r="I49" i="9" s="1"/>
  <c r="D50" i="10"/>
  <c r="E50" i="10"/>
  <c r="B141" i="1"/>
  <c r="F49" i="9" l="1"/>
  <c r="L49" i="9" s="1"/>
  <c r="F50" i="10"/>
  <c r="L50" i="10" s="1"/>
  <c r="I50" i="10"/>
  <c r="B142" i="1"/>
  <c r="G49" i="9" l="1"/>
  <c r="M49" i="9" s="1"/>
  <c r="G50" i="10"/>
  <c r="B143" i="1"/>
  <c r="J49" i="9" l="1"/>
  <c r="E50" i="9" s="1"/>
  <c r="D50" i="9"/>
  <c r="I50" i="9" s="1"/>
  <c r="M50" i="10"/>
  <c r="J50" i="10"/>
  <c r="B144" i="1"/>
  <c r="F50" i="9" l="1"/>
  <c r="L50" i="9" s="1"/>
  <c r="E51" i="10"/>
  <c r="D51" i="10"/>
  <c r="B145" i="1"/>
  <c r="G50" i="9" l="1"/>
  <c r="M50" i="9" s="1"/>
  <c r="F51" i="10"/>
  <c r="L51" i="10" s="1"/>
  <c r="I51" i="10"/>
  <c r="B146" i="1"/>
  <c r="J50" i="9" l="1"/>
  <c r="D51" i="9" s="1"/>
  <c r="I51" i="9" s="1"/>
  <c r="G51" i="10"/>
  <c r="M51" i="10" s="1"/>
  <c r="B147" i="1"/>
  <c r="E51" i="9" l="1"/>
  <c r="F51" i="9"/>
  <c r="L51" i="9" s="1"/>
  <c r="J51" i="10"/>
  <c r="D52" i="10" s="1"/>
  <c r="B148" i="1"/>
  <c r="G51" i="9" l="1"/>
  <c r="J51" i="9" s="1"/>
  <c r="E52" i="10"/>
  <c r="I52" i="10"/>
  <c r="F52" i="10"/>
  <c r="L52" i="10" s="1"/>
  <c r="B149" i="1"/>
  <c r="M51" i="9" l="1"/>
  <c r="G52" i="10"/>
  <c r="E52" i="9"/>
  <c r="D52" i="9"/>
  <c r="I52" i="9" s="1"/>
  <c r="B150" i="1"/>
  <c r="M52" i="10" l="1"/>
  <c r="J52" i="10"/>
  <c r="F52" i="9"/>
  <c r="L52" i="9" s="1"/>
  <c r="B151" i="1"/>
  <c r="E53" i="10" l="1"/>
  <c r="D53" i="10"/>
  <c r="G52" i="9"/>
  <c r="M52" i="9" s="1"/>
  <c r="B152" i="1"/>
  <c r="J52" i="9" l="1"/>
  <c r="E53" i="9" s="1"/>
  <c r="I53" i="10"/>
  <c r="F53" i="10"/>
  <c r="L53" i="10" s="1"/>
  <c r="D53" i="9"/>
  <c r="I53" i="9" s="1"/>
  <c r="B153" i="1"/>
  <c r="G53" i="10" l="1"/>
  <c r="M53" i="10" s="1"/>
  <c r="F53" i="9"/>
  <c r="L53" i="9" s="1"/>
  <c r="B154" i="1"/>
  <c r="J53" i="10" l="1"/>
  <c r="D54" i="10" s="1"/>
  <c r="G53" i="9"/>
  <c r="M53" i="9" s="1"/>
  <c r="B155" i="1"/>
  <c r="E54" i="10" l="1"/>
  <c r="F54" i="10"/>
  <c r="L54" i="10" s="1"/>
  <c r="I54" i="10"/>
  <c r="J53" i="9"/>
  <c r="E54" i="9" s="1"/>
  <c r="B156" i="1"/>
  <c r="G54" i="10" l="1"/>
  <c r="M54" i="10" s="1"/>
  <c r="D54" i="9"/>
  <c r="I54" i="9" s="1"/>
  <c r="B157" i="1"/>
  <c r="J54" i="10" l="1"/>
  <c r="E55" i="10" s="1"/>
  <c r="F54" i="9"/>
  <c r="L54" i="9" s="1"/>
  <c r="B158" i="1"/>
  <c r="D55" i="10" l="1"/>
  <c r="I55" i="10" s="1"/>
  <c r="G54" i="9"/>
  <c r="F55" i="10"/>
  <c r="L55" i="10" s="1"/>
  <c r="B159" i="1"/>
  <c r="M54" i="9" l="1"/>
  <c r="J54" i="9"/>
  <c r="G55" i="10"/>
  <c r="B160" i="1"/>
  <c r="E55" i="9" l="1"/>
  <c r="D55" i="9"/>
  <c r="M55" i="10"/>
  <c r="J55" i="10"/>
  <c r="B161" i="1"/>
  <c r="I55" i="9" l="1"/>
  <c r="F55" i="9"/>
  <c r="E56" i="10"/>
  <c r="D56" i="10"/>
  <c r="B162" i="1"/>
  <c r="L55" i="9" l="1"/>
  <c r="G55" i="9"/>
  <c r="F56" i="10"/>
  <c r="L56" i="10" s="1"/>
  <c r="I56" i="10"/>
  <c r="B163" i="1"/>
  <c r="M55" i="9" l="1"/>
  <c r="J55" i="9"/>
  <c r="G56" i="10"/>
  <c r="M56" i="10" s="1"/>
  <c r="B164" i="1"/>
  <c r="J56" i="10" l="1"/>
  <c r="E57" i="10" s="1"/>
  <c r="E56" i="9"/>
  <c r="D56" i="9"/>
  <c r="B165" i="1"/>
  <c r="D57" i="10" l="1"/>
  <c r="F57" i="10" s="1"/>
  <c r="L57" i="10" s="1"/>
  <c r="I56" i="9"/>
  <c r="F56" i="9"/>
  <c r="B166" i="1"/>
  <c r="I57" i="10" l="1"/>
  <c r="G57" i="10"/>
  <c r="M57" i="10" s="1"/>
  <c r="L56" i="9"/>
  <c r="G56" i="9"/>
  <c r="B167" i="1"/>
  <c r="J57" i="10" l="1"/>
  <c r="D58" i="10" s="1"/>
  <c r="I58" i="10" s="1"/>
  <c r="M56" i="9"/>
  <c r="J56" i="9"/>
  <c r="B168" i="1"/>
  <c r="F58" i="10" l="1"/>
  <c r="L58" i="10" s="1"/>
  <c r="E58" i="10"/>
  <c r="E57" i="9"/>
  <c r="D57" i="9"/>
  <c r="B169" i="1"/>
  <c r="G58" i="10" l="1"/>
  <c r="I57" i="9"/>
  <c r="F57" i="9"/>
  <c r="L57" i="9" s="1"/>
  <c r="J58" i="10"/>
  <c r="M58" i="10"/>
  <c r="B170" i="1"/>
  <c r="G57" i="9" l="1"/>
  <c r="M57" i="9" s="1"/>
  <c r="E59" i="10"/>
  <c r="D59" i="10"/>
  <c r="B171" i="1"/>
  <c r="J57" i="9" l="1"/>
  <c r="D58" i="9" s="1"/>
  <c r="F59" i="10"/>
  <c r="L59" i="10" s="1"/>
  <c r="I59" i="10"/>
  <c r="B172" i="1"/>
  <c r="E58" i="9" l="1"/>
  <c r="I58" i="9"/>
  <c r="F58" i="9"/>
  <c r="G59" i="10"/>
  <c r="M59" i="10" s="1"/>
  <c r="B173" i="1"/>
  <c r="L58" i="9" l="1"/>
  <c r="G58" i="9"/>
  <c r="J59" i="10"/>
  <c r="D60" i="10" s="1"/>
  <c r="B174" i="1"/>
  <c r="E60" i="10" l="1"/>
  <c r="M58" i="9"/>
  <c r="J58" i="9"/>
  <c r="F60" i="10"/>
  <c r="I60" i="10"/>
  <c r="B175" i="1"/>
  <c r="D59" i="9" l="1"/>
  <c r="E59" i="9"/>
  <c r="L60" i="10"/>
  <c r="G60" i="10"/>
  <c r="B176" i="1"/>
  <c r="I59" i="9" l="1"/>
  <c r="F59" i="9"/>
  <c r="L59" i="9" s="1"/>
  <c r="J60" i="10"/>
  <c r="M60" i="10"/>
  <c r="B177" i="1"/>
  <c r="G59" i="9" l="1"/>
  <c r="E61" i="10"/>
  <c r="D61" i="10"/>
  <c r="B178" i="1"/>
  <c r="M59" i="9" l="1"/>
  <c r="J59" i="9"/>
  <c r="F61" i="10"/>
  <c r="I61" i="10"/>
  <c r="B179" i="1"/>
  <c r="E60" i="9" l="1"/>
  <c r="D60" i="9"/>
  <c r="L61" i="10"/>
  <c r="G61" i="10"/>
  <c r="B180" i="1"/>
  <c r="I60" i="9" l="1"/>
  <c r="F60" i="9"/>
  <c r="L60" i="9" s="1"/>
  <c r="J61" i="10"/>
  <c r="M61" i="10"/>
  <c r="B181" i="1"/>
  <c r="G60" i="9" l="1"/>
  <c r="D62" i="10"/>
  <c r="E62" i="10"/>
  <c r="B182" i="1"/>
  <c r="M60" i="9" l="1"/>
  <c r="J60" i="9"/>
  <c r="I62" i="10"/>
  <c r="F62" i="10"/>
  <c r="L62" i="10" s="1"/>
  <c r="B183" i="1"/>
  <c r="E61" i="9" l="1"/>
  <c r="D61" i="9"/>
  <c r="G62" i="10"/>
  <c r="B184" i="1"/>
  <c r="I61" i="9" l="1"/>
  <c r="F61" i="9"/>
  <c r="L61" i="9" s="1"/>
  <c r="M62" i="10"/>
  <c r="J62" i="10"/>
  <c r="B185" i="1"/>
  <c r="G61" i="9" l="1"/>
  <c r="M61" i="9" s="1"/>
  <c r="D63" i="10"/>
  <c r="E63" i="10"/>
  <c r="B186" i="1"/>
  <c r="J61" i="9" l="1"/>
  <c r="E62" i="9" s="1"/>
  <c r="F63" i="10"/>
  <c r="L63" i="10" s="1"/>
  <c r="I63" i="10"/>
  <c r="B187" i="1"/>
  <c r="D62" i="9" l="1"/>
  <c r="I62" i="9" s="1"/>
  <c r="G63" i="10"/>
  <c r="B188" i="1"/>
  <c r="F62" i="9" l="1"/>
  <c r="L62" i="9" s="1"/>
  <c r="G62" i="9"/>
  <c r="M62" i="9" s="1"/>
  <c r="M63" i="10"/>
  <c r="J63" i="10"/>
  <c r="B189" i="1"/>
  <c r="J62" i="9" l="1"/>
  <c r="D64" i="10"/>
  <c r="E64" i="10"/>
  <c r="B190" i="1"/>
  <c r="E63" i="9" l="1"/>
  <c r="D63" i="9"/>
  <c r="F64" i="10"/>
  <c r="L64" i="10" s="1"/>
  <c r="I64" i="10"/>
  <c r="B191" i="1"/>
  <c r="F63" i="9" l="1"/>
  <c r="L63" i="9" s="1"/>
  <c r="I63" i="9"/>
  <c r="G64" i="10"/>
  <c r="B192" i="1"/>
  <c r="G63" i="9" l="1"/>
  <c r="M63" i="9" s="1"/>
  <c r="M64" i="10"/>
  <c r="J64" i="10"/>
  <c r="B193" i="1"/>
  <c r="J63" i="9" l="1"/>
  <c r="E64" i="9" s="1"/>
  <c r="D64" i="9"/>
  <c r="I64" i="9"/>
  <c r="F64" i="9"/>
  <c r="L64" i="9" s="1"/>
  <c r="E65" i="10"/>
  <c r="D65" i="10"/>
  <c r="B194" i="1"/>
  <c r="G64" i="9" l="1"/>
  <c r="M64" i="9" s="1"/>
  <c r="F65" i="10"/>
  <c r="L65" i="10" s="1"/>
  <c r="I65" i="10"/>
  <c r="B195" i="1"/>
  <c r="G65" i="10" l="1"/>
  <c r="M65" i="10" s="1"/>
  <c r="J64" i="9"/>
  <c r="E65" i="9" s="1"/>
  <c r="B196" i="1"/>
  <c r="J65" i="10" l="1"/>
  <c r="E66" i="10" s="1"/>
  <c r="D65" i="9"/>
  <c r="F65" i="9" s="1"/>
  <c r="L65" i="9" s="1"/>
  <c r="B197" i="1"/>
  <c r="I65" i="9" l="1"/>
  <c r="D66" i="10"/>
  <c r="I66" i="10" s="1"/>
  <c r="G65" i="9"/>
  <c r="M65" i="9" s="1"/>
  <c r="B198" i="1"/>
  <c r="J65" i="9" l="1"/>
  <c r="E66" i="9" s="1"/>
  <c r="F66" i="10"/>
  <c r="L66" i="10" s="1"/>
  <c r="B199" i="1"/>
  <c r="D66" i="9" l="1"/>
  <c r="F66" i="9" s="1"/>
  <c r="G66" i="10"/>
  <c r="M66" i="10" s="1"/>
  <c r="I66" i="9"/>
  <c r="B200" i="1"/>
  <c r="J66" i="10" l="1"/>
  <c r="D67" i="10" s="1"/>
  <c r="I67" i="10" s="1"/>
  <c r="L66" i="9"/>
  <c r="G66" i="9"/>
  <c r="B201" i="1"/>
  <c r="F67" i="10" l="1"/>
  <c r="L67" i="10" s="1"/>
  <c r="E67" i="10"/>
  <c r="G67" i="10" s="1"/>
  <c r="J66" i="9"/>
  <c r="M66" i="9"/>
  <c r="B202" i="1"/>
  <c r="D67" i="9" l="1"/>
  <c r="E67" i="9"/>
  <c r="M67" i="10"/>
  <c r="J67" i="10"/>
  <c r="B203" i="1"/>
  <c r="I67" i="9" l="1"/>
  <c r="F67" i="9"/>
  <c r="L67" i="9" s="1"/>
  <c r="D68" i="10"/>
  <c r="E68" i="10"/>
  <c r="B204" i="1"/>
  <c r="G67" i="9" l="1"/>
  <c r="F68" i="10"/>
  <c r="L68" i="10" s="1"/>
  <c r="I68" i="10"/>
  <c r="B205" i="1"/>
  <c r="M67" i="9" l="1"/>
  <c r="J67" i="9"/>
  <c r="G68" i="10"/>
  <c r="B206" i="1"/>
  <c r="E68" i="9" l="1"/>
  <c r="D68" i="9"/>
  <c r="M68" i="10"/>
  <c r="J68" i="10"/>
  <c r="B207" i="1"/>
  <c r="I68" i="9" l="1"/>
  <c r="F68" i="9"/>
  <c r="L68" i="9" s="1"/>
  <c r="E69" i="10"/>
  <c r="D69" i="10"/>
  <c r="B208" i="1"/>
  <c r="G68" i="9" l="1"/>
  <c r="I69" i="10"/>
  <c r="F69" i="10"/>
  <c r="L69" i="10" s="1"/>
  <c r="B209" i="1"/>
  <c r="M68" i="9" l="1"/>
  <c r="J68" i="9"/>
  <c r="G69" i="10"/>
  <c r="B210" i="1"/>
  <c r="E69" i="9" l="1"/>
  <c r="D69" i="9"/>
  <c r="M69" i="10"/>
  <c r="J69" i="10"/>
  <c r="B211" i="1"/>
  <c r="I69" i="9" l="1"/>
  <c r="F69" i="9"/>
  <c r="L69" i="9" s="1"/>
  <c r="E70" i="10"/>
  <c r="D70" i="10"/>
  <c r="B212" i="1"/>
  <c r="G69" i="9" l="1"/>
  <c r="M69" i="9" s="1"/>
  <c r="F70" i="10"/>
  <c r="L70" i="10" s="1"/>
  <c r="I70" i="10"/>
  <c r="B213" i="1"/>
  <c r="J69" i="9" l="1"/>
  <c r="E70" i="9" s="1"/>
  <c r="G70" i="10"/>
  <c r="B214" i="1"/>
  <c r="D70" i="9" l="1"/>
  <c r="M70" i="10"/>
  <c r="J70" i="10"/>
  <c r="B215" i="1"/>
  <c r="F70" i="9" l="1"/>
  <c r="L70" i="9" s="1"/>
  <c r="I70" i="9"/>
  <c r="G70" i="9"/>
  <c r="M70" i="9" s="1"/>
  <c r="D71" i="10"/>
  <c r="E71" i="10"/>
  <c r="B216" i="1"/>
  <c r="J70" i="9" l="1"/>
  <c r="E71" i="9" s="1"/>
  <c r="F71" i="10"/>
  <c r="L71" i="10" s="1"/>
  <c r="I71" i="10"/>
  <c r="B217" i="1"/>
  <c r="D71" i="9" l="1"/>
  <c r="G71" i="10"/>
  <c r="I71" i="9"/>
  <c r="F71" i="9"/>
  <c r="L71" i="9" s="1"/>
  <c r="B218" i="1"/>
  <c r="M71" i="10" l="1"/>
  <c r="J71" i="10"/>
  <c r="G71" i="9"/>
  <c r="B219" i="1"/>
  <c r="E72" i="10" l="1"/>
  <c r="D72" i="10"/>
  <c r="M71" i="9"/>
  <c r="J71" i="9"/>
  <c r="B220" i="1"/>
  <c r="I72" i="10" l="1"/>
  <c r="F72" i="10"/>
  <c r="E72" i="9"/>
  <c r="D72" i="9"/>
  <c r="B221" i="1"/>
  <c r="L72" i="10" l="1"/>
  <c r="G72" i="10"/>
  <c r="I72" i="9"/>
  <c r="F72" i="9"/>
  <c r="L72" i="9" s="1"/>
  <c r="B222" i="1"/>
  <c r="M72" i="10" l="1"/>
  <c r="J72" i="10"/>
  <c r="G72" i="9"/>
  <c r="M72" i="9" s="1"/>
  <c r="B223" i="1"/>
  <c r="J72" i="9" l="1"/>
  <c r="D73" i="9" s="1"/>
  <c r="E73" i="10"/>
  <c r="D73" i="10"/>
  <c r="E73" i="9"/>
  <c r="B224" i="1"/>
  <c r="I73" i="10" l="1"/>
  <c r="F73" i="10"/>
  <c r="I73" i="9"/>
  <c r="F73" i="9"/>
  <c r="L73" i="9" s="1"/>
  <c r="B225" i="1"/>
  <c r="L73" i="10" l="1"/>
  <c r="G73" i="10"/>
  <c r="G73" i="9"/>
  <c r="M73" i="9" s="1"/>
  <c r="B226" i="1"/>
  <c r="J73" i="9" l="1"/>
  <c r="E74" i="9" s="1"/>
  <c r="M73" i="10"/>
  <c r="J73" i="10"/>
  <c r="B227" i="1"/>
  <c r="D74" i="9" l="1"/>
  <c r="E74" i="10"/>
  <c r="D74" i="10"/>
  <c r="I74" i="9"/>
  <c r="F74" i="9"/>
  <c r="L74" i="9" s="1"/>
  <c r="B228" i="1"/>
  <c r="F74" i="10" l="1"/>
  <c r="L74" i="10" s="1"/>
  <c r="I74" i="10"/>
  <c r="G74" i="9"/>
  <c r="B229" i="1"/>
  <c r="G74" i="10" l="1"/>
  <c r="M74" i="10" s="1"/>
  <c r="M74" i="9"/>
  <c r="J74" i="9"/>
  <c r="B230" i="1"/>
  <c r="J74" i="10" l="1"/>
  <c r="D75" i="10" s="1"/>
  <c r="E75" i="9"/>
  <c r="D75" i="9"/>
  <c r="B231" i="1"/>
  <c r="F75" i="9" l="1"/>
  <c r="L75" i="9" s="1"/>
  <c r="I75" i="9"/>
  <c r="E75" i="10"/>
  <c r="I75" i="10"/>
  <c r="F75" i="10"/>
  <c r="L75" i="10" s="1"/>
  <c r="B232" i="1"/>
  <c r="G75" i="9" l="1"/>
  <c r="G75" i="10"/>
  <c r="M75" i="10" s="1"/>
  <c r="J75" i="9"/>
  <c r="M75" i="9"/>
  <c r="B233" i="1"/>
  <c r="J75" i="10" l="1"/>
  <c r="D76" i="10" s="1"/>
  <c r="D76" i="9"/>
  <c r="E76" i="9"/>
  <c r="B234" i="1"/>
  <c r="F76" i="9" l="1"/>
  <c r="L76" i="9" s="1"/>
  <c r="I76" i="9"/>
  <c r="E76" i="10"/>
  <c r="I76" i="10"/>
  <c r="F76" i="10"/>
  <c r="L76" i="10" s="1"/>
  <c r="B235" i="1"/>
  <c r="G76" i="9" l="1"/>
  <c r="M76" i="9" s="1"/>
  <c r="J76" i="9"/>
  <c r="E77" i="9" s="1"/>
  <c r="G76" i="10"/>
  <c r="M76" i="10" s="1"/>
  <c r="B236" i="1"/>
  <c r="D77" i="9" l="1"/>
  <c r="J76" i="10"/>
  <c r="D77" i="10" s="1"/>
  <c r="B237" i="1"/>
  <c r="F77" i="9" l="1"/>
  <c r="I77" i="9"/>
  <c r="E77" i="10"/>
  <c r="F77" i="10"/>
  <c r="I77" i="10"/>
  <c r="B238" i="1"/>
  <c r="L77" i="9" l="1"/>
  <c r="G77" i="9"/>
  <c r="L77" i="10"/>
  <c r="G77" i="10"/>
  <c r="B239" i="1"/>
  <c r="M77" i="9" l="1"/>
  <c r="J77" i="9"/>
  <c r="J77" i="10"/>
  <c r="M77" i="10"/>
  <c r="B240" i="1"/>
  <c r="D78" i="9" l="1"/>
  <c r="E78" i="9"/>
  <c r="D78" i="10"/>
  <c r="E78" i="10"/>
  <c r="B241" i="1"/>
  <c r="I78" i="9" l="1"/>
  <c r="F78" i="9"/>
  <c r="L78" i="9" s="1"/>
  <c r="I78" i="10"/>
  <c r="F78" i="10"/>
  <c r="B242" i="1"/>
  <c r="G78" i="9" l="1"/>
  <c r="L78" i="10"/>
  <c r="G78" i="10"/>
  <c r="B243" i="1"/>
  <c r="M78" i="9" l="1"/>
  <c r="J78" i="9"/>
  <c r="M78" i="10"/>
  <c r="J78" i="10"/>
  <c r="B244" i="1"/>
  <c r="D79" i="9" l="1"/>
  <c r="E79" i="9"/>
  <c r="D79" i="10"/>
  <c r="E79" i="10"/>
  <c r="B245" i="1"/>
  <c r="I79" i="9" l="1"/>
  <c r="F79" i="9"/>
  <c r="L79" i="9" s="1"/>
  <c r="I79" i="10"/>
  <c r="F79" i="10"/>
  <c r="B246" i="1"/>
  <c r="G79" i="9" l="1"/>
  <c r="L79" i="10"/>
  <c r="G79" i="10"/>
  <c r="B247" i="1"/>
  <c r="M79" i="9" l="1"/>
  <c r="J79" i="9"/>
  <c r="M79" i="10"/>
  <c r="J79" i="10"/>
  <c r="B248" i="1"/>
  <c r="E80" i="9" l="1"/>
  <c r="D80" i="9"/>
  <c r="D80" i="10"/>
  <c r="E80" i="10"/>
  <c r="B249" i="1"/>
  <c r="I80" i="9" l="1"/>
  <c r="F80" i="9"/>
  <c r="I80" i="10"/>
  <c r="F80" i="10"/>
  <c r="B250" i="1"/>
  <c r="L80" i="9" l="1"/>
  <c r="G80" i="9"/>
  <c r="L80" i="10"/>
  <c r="G80" i="10"/>
  <c r="B251" i="1"/>
  <c r="M80" i="9" l="1"/>
  <c r="J80" i="9"/>
  <c r="J80" i="10"/>
  <c r="M80" i="10"/>
  <c r="B252" i="1"/>
  <c r="D81" i="9" l="1"/>
  <c r="E81" i="9"/>
  <c r="D81" i="10"/>
  <c r="E81" i="10"/>
  <c r="B253" i="1"/>
  <c r="I81" i="9" l="1"/>
  <c r="F81" i="9"/>
  <c r="L81" i="9" s="1"/>
  <c r="F81" i="10"/>
  <c r="L81" i="10" s="1"/>
  <c r="I81" i="10"/>
  <c r="B254" i="1"/>
  <c r="G81" i="9" l="1"/>
  <c r="G81" i="10"/>
  <c r="B255" i="1"/>
  <c r="M81" i="9" l="1"/>
  <c r="J81" i="9"/>
  <c r="J81" i="10"/>
  <c r="M81" i="10"/>
  <c r="B256" i="1"/>
  <c r="D82" i="9" l="1"/>
  <c r="E82" i="9"/>
  <c r="D82" i="10"/>
  <c r="E82" i="10"/>
  <c r="B257" i="1"/>
  <c r="F82" i="9" l="1"/>
  <c r="L82" i="9" s="1"/>
  <c r="I82" i="9"/>
  <c r="I82" i="10"/>
  <c r="F82" i="10"/>
  <c r="L82" i="10" s="1"/>
  <c r="B258" i="1"/>
  <c r="G82" i="9" l="1"/>
  <c r="G82" i="10"/>
  <c r="B259" i="1"/>
  <c r="M82" i="9" l="1"/>
  <c r="J82" i="9"/>
  <c r="J82" i="10"/>
  <c r="M82" i="10"/>
  <c r="B260" i="1"/>
  <c r="D83" i="9" l="1"/>
  <c r="E83" i="9"/>
  <c r="E83" i="10"/>
  <c r="D83" i="10"/>
  <c r="B261" i="1"/>
  <c r="F83" i="9" l="1"/>
  <c r="L83" i="9" s="1"/>
  <c r="I83" i="9"/>
  <c r="I83" i="10"/>
  <c r="F83" i="10"/>
  <c r="L83" i="10" s="1"/>
  <c r="B262" i="1"/>
  <c r="G83" i="9" l="1"/>
  <c r="G83" i="10"/>
  <c r="J83" i="10" s="1"/>
  <c r="B263" i="1"/>
  <c r="M83" i="9" l="1"/>
  <c r="J83" i="9"/>
  <c r="M83" i="10"/>
  <c r="E84" i="10"/>
  <c r="D84" i="10"/>
  <c r="B264" i="1"/>
  <c r="D84" i="9" l="1"/>
  <c r="E84" i="9"/>
  <c r="I84" i="10"/>
  <c r="F84" i="10"/>
  <c r="L84" i="10" s="1"/>
  <c r="B265" i="1"/>
  <c r="F84" i="9" l="1"/>
  <c r="L84" i="9" s="1"/>
  <c r="I84" i="9"/>
  <c r="G84" i="10"/>
  <c r="M84" i="10" s="1"/>
  <c r="B266" i="1"/>
  <c r="G84" i="9" l="1"/>
  <c r="J84" i="10"/>
  <c r="E85" i="10" s="1"/>
  <c r="B267" i="1"/>
  <c r="M84" i="9" l="1"/>
  <c r="J84" i="9"/>
  <c r="D85" i="10"/>
  <c r="I85" i="10" s="1"/>
  <c r="B268" i="1"/>
  <c r="E85" i="9" l="1"/>
  <c r="D85" i="9"/>
  <c r="F85" i="10"/>
  <c r="G85" i="10" s="1"/>
  <c r="B269" i="1"/>
  <c r="F85" i="9" l="1"/>
  <c r="L85" i="9" s="1"/>
  <c r="I85" i="9"/>
  <c r="G85" i="9"/>
  <c r="L85" i="10"/>
  <c r="J85" i="10"/>
  <c r="M85" i="10"/>
  <c r="B270" i="1"/>
  <c r="M85" i="9" l="1"/>
  <c r="J85" i="9"/>
  <c r="D86" i="10"/>
  <c r="E86" i="10"/>
  <c r="B271" i="1"/>
  <c r="D86" i="9" l="1"/>
  <c r="E86" i="9"/>
  <c r="F86" i="10"/>
  <c r="L86" i="10" s="1"/>
  <c r="I86" i="10"/>
  <c r="B272" i="1"/>
  <c r="F86" i="9" l="1"/>
  <c r="L86" i="9" s="1"/>
  <c r="I86" i="9"/>
  <c r="G86" i="10"/>
  <c r="B273" i="1"/>
  <c r="G86" i="9" l="1"/>
  <c r="M86" i="10"/>
  <c r="J86" i="10"/>
  <c r="B274" i="1"/>
  <c r="M86" i="9" l="1"/>
  <c r="J86" i="9"/>
  <c r="D87" i="10"/>
  <c r="E87" i="10"/>
  <c r="B275" i="1"/>
  <c r="D87" i="9" l="1"/>
  <c r="E87" i="9"/>
  <c r="F87" i="10"/>
  <c r="I87" i="10"/>
  <c r="B276" i="1"/>
  <c r="I87" i="9" l="1"/>
  <c r="F87" i="9"/>
  <c r="L87" i="9" s="1"/>
  <c r="G87" i="10"/>
  <c r="L87" i="10"/>
  <c r="B277" i="1"/>
  <c r="G87" i="9" l="1"/>
  <c r="J87" i="10"/>
  <c r="M87" i="10"/>
  <c r="B278" i="1"/>
  <c r="M87" i="9" l="1"/>
  <c r="J87" i="9"/>
  <c r="D88" i="10"/>
  <c r="E88" i="10"/>
  <c r="B279" i="1"/>
  <c r="D88" i="9" l="1"/>
  <c r="E88" i="9"/>
  <c r="F88" i="10"/>
  <c r="L88" i="10" s="1"/>
  <c r="I88" i="10"/>
  <c r="B280" i="1"/>
  <c r="I88" i="9" l="1"/>
  <c r="F88" i="9"/>
  <c r="L88" i="9" s="1"/>
  <c r="G88" i="10"/>
  <c r="B281" i="1"/>
  <c r="G88" i="9" l="1"/>
  <c r="J88" i="10"/>
  <c r="M88" i="10"/>
  <c r="B282" i="1"/>
  <c r="J88" i="9" l="1"/>
  <c r="M88" i="9"/>
  <c r="E89" i="10"/>
  <c r="D89" i="10"/>
  <c r="B283" i="1"/>
  <c r="D89" i="9" l="1"/>
  <c r="E89" i="9"/>
  <c r="F89" i="10"/>
  <c r="I89" i="10"/>
  <c r="B284" i="1"/>
  <c r="F89" i="9" l="1"/>
  <c r="L89" i="9" s="1"/>
  <c r="I89" i="9"/>
  <c r="L89" i="10"/>
  <c r="G89" i="10"/>
  <c r="B285" i="1"/>
  <c r="G89" i="9" l="1"/>
  <c r="J89" i="10"/>
  <c r="M89" i="10"/>
  <c r="B286" i="1"/>
  <c r="M89" i="9" l="1"/>
  <c r="J89" i="9"/>
  <c r="E90" i="10"/>
  <c r="D90" i="10"/>
  <c r="B287" i="1"/>
  <c r="E90" i="9" l="1"/>
  <c r="D90" i="9"/>
  <c r="I90" i="10"/>
  <c r="F90" i="10"/>
  <c r="B288" i="1"/>
  <c r="F90" i="9" l="1"/>
  <c r="L90" i="9" s="1"/>
  <c r="I90" i="9"/>
  <c r="G90" i="9"/>
  <c r="M90" i="9" s="1"/>
  <c r="L90" i="10"/>
  <c r="G90" i="10"/>
  <c r="B289" i="1"/>
  <c r="J90" i="9" l="1"/>
  <c r="J90" i="10"/>
  <c r="M90" i="10"/>
  <c r="B290" i="1"/>
  <c r="D91" i="9" l="1"/>
  <c r="E91" i="9"/>
  <c r="D91" i="10"/>
  <c r="E91" i="10"/>
  <c r="B291" i="1"/>
  <c r="I91" i="9" l="1"/>
  <c r="F91" i="9"/>
  <c r="L91" i="9" s="1"/>
  <c r="I91" i="10"/>
  <c r="F91" i="10"/>
  <c r="L91" i="10" s="1"/>
  <c r="B292" i="1"/>
  <c r="G91" i="9" l="1"/>
  <c r="G91" i="10"/>
  <c r="B293" i="1"/>
  <c r="J91" i="9" l="1"/>
  <c r="M91" i="9"/>
  <c r="J91" i="10"/>
  <c r="M91" i="10"/>
  <c r="B294" i="1"/>
  <c r="D92" i="9" l="1"/>
  <c r="E92" i="9"/>
  <c r="E92" i="10"/>
  <c r="D92" i="10"/>
  <c r="B295" i="1"/>
  <c r="I92" i="9" l="1"/>
  <c r="F92" i="9"/>
  <c r="L92" i="9" s="1"/>
  <c r="F92" i="10"/>
  <c r="I92" i="10"/>
  <c r="B296" i="1"/>
  <c r="G92" i="9" l="1"/>
  <c r="L92" i="10"/>
  <c r="G92" i="10"/>
  <c r="B297" i="1"/>
  <c r="M92" i="9" l="1"/>
  <c r="J92" i="9"/>
  <c r="J92" i="10"/>
  <c r="M92" i="10"/>
  <c r="B298" i="1"/>
  <c r="E93" i="9" l="1"/>
  <c r="D93" i="9"/>
  <c r="D93" i="10"/>
  <c r="E93" i="10"/>
  <c r="B299" i="1"/>
  <c r="I93" i="9" l="1"/>
  <c r="F93" i="9"/>
  <c r="L93" i="9" s="1"/>
  <c r="I93" i="10"/>
  <c r="F93" i="10"/>
  <c r="L93" i="10" s="1"/>
  <c r="B300" i="1"/>
  <c r="G93" i="9" l="1"/>
  <c r="M93" i="9" s="1"/>
  <c r="J93" i="9"/>
  <c r="D94" i="9" s="1"/>
  <c r="E94" i="9"/>
  <c r="G93" i="10"/>
  <c r="B301" i="1"/>
  <c r="I94" i="9" l="1"/>
  <c r="F94" i="9"/>
  <c r="L94" i="9" s="1"/>
  <c r="J93" i="10"/>
  <c r="M93" i="10"/>
  <c r="B302" i="1"/>
  <c r="G94" i="9" l="1"/>
  <c r="M94" i="9" s="1"/>
  <c r="E94" i="10"/>
  <c r="D94" i="10"/>
  <c r="B303" i="1"/>
  <c r="J94" i="9" l="1"/>
  <c r="D95" i="9"/>
  <c r="E95" i="9"/>
  <c r="F94" i="10"/>
  <c r="I94" i="10"/>
  <c r="B304" i="1"/>
  <c r="I95" i="9" l="1"/>
  <c r="F95" i="9"/>
  <c r="L95" i="9" s="1"/>
  <c r="L94" i="10"/>
  <c r="G94" i="10"/>
  <c r="B305" i="1"/>
  <c r="G95" i="9" l="1"/>
  <c r="M94" i="10"/>
  <c r="J94" i="10"/>
  <c r="B306" i="1"/>
  <c r="M95" i="9" l="1"/>
  <c r="J95" i="9"/>
  <c r="E95" i="10"/>
  <c r="D95" i="10"/>
  <c r="B307" i="1"/>
  <c r="E96" i="9" l="1"/>
  <c r="D96" i="9"/>
  <c r="I95" i="10"/>
  <c r="F95" i="10"/>
  <c r="B308" i="1"/>
  <c r="I96" i="9" l="1"/>
  <c r="F96" i="9"/>
  <c r="L96" i="9" s="1"/>
  <c r="L95" i="10"/>
  <c r="G95" i="10"/>
  <c r="B309" i="1"/>
  <c r="G96" i="9" l="1"/>
  <c r="M96" i="9" s="1"/>
  <c r="J96" i="9"/>
  <c r="J95" i="10"/>
  <c r="M95" i="10"/>
  <c r="B310" i="1"/>
  <c r="D97" i="9" l="1"/>
  <c r="E97" i="9"/>
  <c r="D96" i="10"/>
  <c r="E96" i="10"/>
  <c r="B311" i="1"/>
  <c r="I97" i="9" l="1"/>
  <c r="F97" i="9"/>
  <c r="L97" i="9" s="1"/>
  <c r="F96" i="10"/>
  <c r="L96" i="10" s="1"/>
  <c r="I96" i="10"/>
  <c r="B312" i="1"/>
  <c r="G97" i="9" l="1"/>
  <c r="G96" i="10"/>
  <c r="B313" i="1"/>
  <c r="M97" i="9" l="1"/>
  <c r="J97" i="9"/>
  <c r="J96" i="10"/>
  <c r="M96" i="10"/>
  <c r="B314" i="1"/>
  <c r="E98" i="9" l="1"/>
  <c r="D98" i="9"/>
  <c r="E97" i="10"/>
  <c r="D97" i="10"/>
  <c r="B315" i="1"/>
  <c r="I98" i="9" l="1"/>
  <c r="F98" i="9"/>
  <c r="L98" i="9" s="1"/>
  <c r="G98" i="9"/>
  <c r="M98" i="9" s="1"/>
  <c r="F97" i="10"/>
  <c r="L97" i="10" s="1"/>
  <c r="I97" i="10"/>
  <c r="B316" i="1"/>
  <c r="J98" i="9" l="1"/>
  <c r="G97" i="10"/>
  <c r="M97" i="10" s="1"/>
  <c r="B317" i="1"/>
  <c r="D99" i="9" l="1"/>
  <c r="E99" i="9"/>
  <c r="J97" i="10"/>
  <c r="E98" i="10" s="1"/>
  <c r="B318" i="1"/>
  <c r="I99" i="9" l="1"/>
  <c r="F99" i="9"/>
  <c r="L99" i="9" s="1"/>
  <c r="D98" i="10"/>
  <c r="I98" i="10" s="1"/>
  <c r="B319" i="1"/>
  <c r="G99" i="9" l="1"/>
  <c r="F98" i="10"/>
  <c r="L98" i="10" s="1"/>
  <c r="B320" i="1"/>
  <c r="G98" i="10" l="1"/>
  <c r="M99" i="9"/>
  <c r="J99" i="9"/>
  <c r="M98" i="10"/>
  <c r="J98" i="10"/>
  <c r="B321" i="1"/>
  <c r="D100" i="9" l="1"/>
  <c r="E100" i="9"/>
  <c r="E99" i="10"/>
  <c r="D99" i="10"/>
  <c r="B322" i="1"/>
  <c r="I100" i="9" l="1"/>
  <c r="F100" i="9"/>
  <c r="L100" i="9" s="1"/>
  <c r="F99" i="10"/>
  <c r="I99" i="10"/>
  <c r="B323" i="1"/>
  <c r="G100" i="9" l="1"/>
  <c r="L99" i="10"/>
  <c r="G99" i="10"/>
  <c r="B324" i="1"/>
  <c r="M100" i="9" l="1"/>
  <c r="J100" i="9"/>
  <c r="J99" i="10"/>
  <c r="M99" i="10"/>
  <c r="B325" i="1"/>
  <c r="E101" i="9" l="1"/>
  <c r="D101" i="9"/>
  <c r="E100" i="10"/>
  <c r="D100" i="10"/>
  <c r="B326" i="1"/>
  <c r="I101" i="9" l="1"/>
  <c r="F101" i="9"/>
  <c r="L101" i="9" s="1"/>
  <c r="I100" i="10"/>
  <c r="F100" i="10"/>
  <c r="B327" i="1"/>
  <c r="G101" i="9" l="1"/>
  <c r="M101" i="9" s="1"/>
  <c r="J101" i="9"/>
  <c r="L100" i="10"/>
  <c r="G100" i="10"/>
  <c r="B328" i="1"/>
  <c r="D102" i="9" l="1"/>
  <c r="E102" i="9"/>
  <c r="J100" i="10"/>
  <c r="M100" i="10"/>
  <c r="B329" i="1"/>
  <c r="I102" i="9" l="1"/>
  <c r="F102" i="9"/>
  <c r="L102" i="9" s="1"/>
  <c r="D101" i="10"/>
  <c r="E101" i="10"/>
  <c r="B330" i="1"/>
  <c r="G102" i="9" l="1"/>
  <c r="F101" i="10"/>
  <c r="L101" i="10" s="1"/>
  <c r="I101" i="10"/>
  <c r="B331" i="1"/>
  <c r="M102" i="9" l="1"/>
  <c r="J102" i="9"/>
  <c r="G101" i="10"/>
  <c r="B332" i="1"/>
  <c r="D103" i="9" l="1"/>
  <c r="E103" i="9"/>
  <c r="M101" i="10"/>
  <c r="J101" i="10"/>
  <c r="B333" i="1"/>
  <c r="I103" i="9" l="1"/>
  <c r="F103" i="9"/>
  <c r="L103" i="9" s="1"/>
  <c r="D102" i="10"/>
  <c r="E102" i="10"/>
  <c r="B334" i="1"/>
  <c r="G103" i="9" l="1"/>
  <c r="F102" i="10"/>
  <c r="L102" i="10" s="1"/>
  <c r="I102" i="10"/>
  <c r="B335" i="1"/>
  <c r="M103" i="9" l="1"/>
  <c r="J103" i="9"/>
  <c r="G102" i="10"/>
  <c r="B336" i="1"/>
  <c r="D104" i="9" l="1"/>
  <c r="E104" i="9"/>
  <c r="M102" i="10"/>
  <c r="J102" i="10"/>
  <c r="B337" i="1"/>
  <c r="I104" i="9" l="1"/>
  <c r="F104" i="9"/>
  <c r="L104" i="9" s="1"/>
  <c r="D103" i="10"/>
  <c r="E103" i="10"/>
  <c r="B338" i="1"/>
  <c r="G104" i="9" l="1"/>
  <c r="F103" i="10"/>
  <c r="L103" i="10" s="1"/>
  <c r="I103" i="10"/>
  <c r="B339" i="1"/>
  <c r="M104" i="9" l="1"/>
  <c r="J104" i="9"/>
  <c r="G103" i="10"/>
  <c r="B340" i="1"/>
  <c r="D105" i="9" l="1"/>
  <c r="E105" i="9"/>
  <c r="M103" i="10"/>
  <c r="J103" i="10"/>
  <c r="B341" i="1"/>
  <c r="I105" i="9" l="1"/>
  <c r="F105" i="9"/>
  <c r="L105" i="9" s="1"/>
  <c r="E104" i="10"/>
  <c r="D104" i="10"/>
  <c r="B342" i="1"/>
  <c r="G105" i="9" l="1"/>
  <c r="F104" i="10"/>
  <c r="L104" i="10" s="1"/>
  <c r="I104" i="10"/>
  <c r="B343" i="1"/>
  <c r="M105" i="9" l="1"/>
  <c r="J105" i="9"/>
  <c r="G104" i="10"/>
  <c r="M104" i="10" s="1"/>
  <c r="B344" i="1"/>
  <c r="E106" i="9" l="1"/>
  <c r="D106" i="9"/>
  <c r="J104" i="10"/>
  <c r="D105" i="10" s="1"/>
  <c r="B345" i="1"/>
  <c r="I106" i="9" l="1"/>
  <c r="F106" i="9"/>
  <c r="L106" i="9" s="1"/>
  <c r="E105" i="10"/>
  <c r="F105" i="10"/>
  <c r="L105" i="10" s="1"/>
  <c r="I105" i="10"/>
  <c r="B346" i="1"/>
  <c r="G106" i="9" l="1"/>
  <c r="M106" i="9" s="1"/>
  <c r="G105" i="10"/>
  <c r="B347" i="1"/>
  <c r="J106" i="9" l="1"/>
  <c r="E107" i="9"/>
  <c r="D107" i="9"/>
  <c r="M105" i="10"/>
  <c r="J105" i="10"/>
  <c r="B348" i="1"/>
  <c r="I107" i="9" l="1"/>
  <c r="F107" i="9"/>
  <c r="L107" i="9" s="1"/>
  <c r="E106" i="10"/>
  <c r="D106" i="10"/>
  <c r="B349" i="1"/>
  <c r="G107" i="9" l="1"/>
  <c r="M107" i="9" s="1"/>
  <c r="J107" i="9"/>
  <c r="F106" i="10"/>
  <c r="L106" i="10" s="1"/>
  <c r="I106" i="10"/>
  <c r="B350" i="1"/>
  <c r="D108" i="9" l="1"/>
  <c r="E108" i="9"/>
  <c r="G106" i="10"/>
  <c r="M106" i="10" s="1"/>
  <c r="B351" i="1"/>
  <c r="I108" i="9" l="1"/>
  <c r="F108" i="9"/>
  <c r="L108" i="9" s="1"/>
  <c r="J106" i="10"/>
  <c r="E107" i="10" s="1"/>
  <c r="B352" i="1"/>
  <c r="G108" i="9" l="1"/>
  <c r="D107" i="10"/>
  <c r="I107" i="10" s="1"/>
  <c r="B353" i="1"/>
  <c r="J108" i="9" l="1"/>
  <c r="M108" i="9"/>
  <c r="F107" i="10"/>
  <c r="L107" i="10" s="1"/>
  <c r="B354" i="1"/>
  <c r="E109" i="9" l="1"/>
  <c r="D109" i="9"/>
  <c r="G107" i="10"/>
  <c r="J107" i="10" s="1"/>
  <c r="B355" i="1"/>
  <c r="I109" i="9" l="1"/>
  <c r="F109" i="9"/>
  <c r="L109" i="9" s="1"/>
  <c r="M107" i="10"/>
  <c r="G109" i="9"/>
  <c r="D108" i="10"/>
  <c r="E108" i="10"/>
  <c r="B356" i="1"/>
  <c r="M109" i="9" l="1"/>
  <c r="J109" i="9"/>
  <c r="I108" i="10"/>
  <c r="F108" i="10"/>
  <c r="L108" i="10" s="1"/>
  <c r="B357" i="1"/>
  <c r="D110" i="9" l="1"/>
  <c r="E110" i="9"/>
  <c r="G108" i="10"/>
  <c r="B358" i="1"/>
  <c r="F110" i="9" l="1"/>
  <c r="L110" i="9" s="1"/>
  <c r="I110" i="9"/>
  <c r="M108" i="10"/>
  <c r="J108" i="10"/>
  <c r="B359" i="1"/>
  <c r="G110" i="9" l="1"/>
  <c r="E109" i="10"/>
  <c r="D109" i="10"/>
  <c r="B360" i="1"/>
  <c r="M110" i="9" l="1"/>
  <c r="J110" i="9"/>
  <c r="F109" i="10"/>
  <c r="L109" i="10" s="1"/>
  <c r="I109" i="10"/>
  <c r="B361" i="1"/>
  <c r="E111" i="9" l="1"/>
  <c r="D111" i="9"/>
  <c r="G109" i="10"/>
  <c r="J109" i="10" s="1"/>
  <c r="B362" i="1"/>
  <c r="F111" i="9" l="1"/>
  <c r="L111" i="9" s="1"/>
  <c r="I111" i="9"/>
  <c r="M109" i="10"/>
  <c r="E110" i="10"/>
  <c r="D110" i="10"/>
  <c r="B363" i="1"/>
  <c r="G111" i="9" l="1"/>
  <c r="I110" i="10"/>
  <c r="F110" i="10"/>
  <c r="B364" i="1"/>
  <c r="M111" i="9" l="1"/>
  <c r="J111" i="9"/>
  <c r="L110" i="10"/>
  <c r="G110" i="10"/>
  <c r="B365" i="1"/>
  <c r="D112" i="9" l="1"/>
  <c r="E112" i="9"/>
  <c r="J110" i="10"/>
  <c r="M110" i="10"/>
  <c r="B366" i="1"/>
  <c r="I112" i="9" l="1"/>
  <c r="F112" i="9"/>
  <c r="L112" i="9" s="1"/>
  <c r="D111" i="10"/>
  <c r="E111" i="10"/>
  <c r="B367" i="1"/>
  <c r="G112" i="9" l="1"/>
  <c r="I111" i="10"/>
  <c r="F111" i="10"/>
  <c r="L111" i="10" s="1"/>
  <c r="B368" i="1"/>
  <c r="M112" i="9" l="1"/>
  <c r="J112" i="9"/>
  <c r="G111" i="10"/>
  <c r="B369" i="1"/>
  <c r="D113" i="9" l="1"/>
  <c r="E113" i="9"/>
  <c r="M111" i="10"/>
  <c r="J111" i="10"/>
  <c r="I113" i="9" l="1"/>
  <c r="F113" i="9"/>
  <c r="L113" i="9" s="1"/>
  <c r="E112" i="10"/>
  <c r="D112" i="10"/>
  <c r="G113" i="9" l="1"/>
  <c r="F112" i="10"/>
  <c r="I112" i="10"/>
  <c r="M113" i="9" l="1"/>
  <c r="J113" i="9"/>
  <c r="G112" i="10"/>
  <c r="L112" i="10"/>
  <c r="E114" i="9" l="1"/>
  <c r="D114" i="9"/>
  <c r="M112" i="10"/>
  <c r="J112" i="10"/>
  <c r="F114" i="9" l="1"/>
  <c r="L114" i="9" s="1"/>
  <c r="I114" i="9"/>
  <c r="D113" i="10"/>
  <c r="E113" i="10"/>
  <c r="G114" i="9" l="1"/>
  <c r="M114" i="9" s="1"/>
  <c r="F113" i="10"/>
  <c r="I113" i="10"/>
  <c r="J114" i="9" l="1"/>
  <c r="E115" i="9"/>
  <c r="D115" i="9"/>
  <c r="L113" i="10"/>
  <c r="G113" i="10"/>
  <c r="F115" i="9" l="1"/>
  <c r="L115" i="9" s="1"/>
  <c r="I115" i="9"/>
  <c r="M113" i="10"/>
  <c r="J113" i="10"/>
  <c r="G115" i="9" l="1"/>
  <c r="M115" i="9" s="1"/>
  <c r="E114" i="10"/>
  <c r="D114" i="10"/>
  <c r="J115" i="9" l="1"/>
  <c r="D116" i="9"/>
  <c r="E116" i="9"/>
  <c r="F114" i="10"/>
  <c r="I114" i="10"/>
  <c r="I116" i="9" l="1"/>
  <c r="F116" i="9"/>
  <c r="L116" i="9" s="1"/>
  <c r="G114" i="10"/>
  <c r="L114" i="10"/>
  <c r="G116" i="9" l="1"/>
  <c r="M114" i="10"/>
  <c r="J114" i="10"/>
  <c r="M116" i="9" l="1"/>
  <c r="J116" i="9"/>
  <c r="E115" i="10"/>
  <c r="D115" i="10"/>
  <c r="E117" i="9" l="1"/>
  <c r="D117" i="9"/>
  <c r="I115" i="10"/>
  <c r="F115" i="10"/>
  <c r="I117" i="9" l="1"/>
  <c r="F117" i="9"/>
  <c r="L117" i="9" s="1"/>
  <c r="G115" i="10"/>
  <c r="L115" i="10"/>
  <c r="G117" i="9" l="1"/>
  <c r="M117" i="9" s="1"/>
  <c r="J117" i="9"/>
  <c r="J115" i="10"/>
  <c r="M115" i="10"/>
  <c r="D118" i="9" l="1"/>
  <c r="E118" i="9"/>
  <c r="E116" i="10"/>
  <c r="D116" i="10"/>
  <c r="I118" i="9" l="1"/>
  <c r="F118" i="9"/>
  <c r="L118" i="9" s="1"/>
  <c r="I116" i="10"/>
  <c r="F116" i="10"/>
  <c r="G118" i="9" l="1"/>
  <c r="L116" i="10"/>
  <c r="G116" i="10"/>
  <c r="M118" i="9" l="1"/>
  <c r="J118" i="9"/>
  <c r="J116" i="10"/>
  <c r="M116" i="10"/>
  <c r="E119" i="9" l="1"/>
  <c r="D119" i="9"/>
  <c r="D117" i="10"/>
  <c r="E117" i="10"/>
  <c r="I119" i="9" l="1"/>
  <c r="F119" i="9"/>
  <c r="L119" i="9" s="1"/>
  <c r="I117" i="10"/>
  <c r="F117" i="10"/>
  <c r="L117" i="10" s="1"/>
  <c r="G119" i="9" l="1"/>
  <c r="M119" i="9" s="1"/>
  <c r="G117" i="10"/>
  <c r="J119" i="9" l="1"/>
  <c r="E120" i="9"/>
  <c r="D120" i="9"/>
  <c r="M117" i="10"/>
  <c r="J117" i="10"/>
  <c r="I120" i="9" l="1"/>
  <c r="F120" i="9"/>
  <c r="L120" i="9" s="1"/>
  <c r="D118" i="10"/>
  <c r="E118" i="10"/>
  <c r="G120" i="9" l="1"/>
  <c r="M120" i="9" s="1"/>
  <c r="J120" i="9"/>
  <c r="F118" i="10"/>
  <c r="I118" i="10"/>
  <c r="D121" i="9" l="1"/>
  <c r="E121" i="9"/>
  <c r="L118" i="10"/>
  <c r="G118" i="10"/>
  <c r="F121" i="9" l="1"/>
  <c r="L121" i="9" s="1"/>
  <c r="I121" i="9"/>
  <c r="M118" i="10"/>
  <c r="J118" i="10"/>
  <c r="G121" i="9" l="1"/>
  <c r="D119" i="10"/>
  <c r="E119" i="10"/>
  <c r="M121" i="9" l="1"/>
  <c r="J121" i="9"/>
  <c r="F119" i="10"/>
  <c r="L119" i="10" s="1"/>
  <c r="I119" i="10"/>
  <c r="D122" i="9" l="1"/>
  <c r="E122" i="9"/>
  <c r="G119" i="10"/>
  <c r="I122" i="9" l="1"/>
  <c r="F122" i="9"/>
  <c r="L122" i="9" s="1"/>
  <c r="M119" i="10"/>
  <c r="J119" i="10"/>
  <c r="G122" i="9" l="1"/>
  <c r="E120" i="10"/>
  <c r="D120" i="10"/>
  <c r="M122" i="9" l="1"/>
  <c r="J122" i="9"/>
  <c r="I120" i="10"/>
  <c r="F120" i="10"/>
  <c r="E123" i="9" l="1"/>
  <c r="D123" i="9"/>
  <c r="L120" i="10"/>
  <c r="G120" i="10"/>
  <c r="I123" i="9" l="1"/>
  <c r="F123" i="9"/>
  <c r="L123" i="9" s="1"/>
  <c r="M120" i="10"/>
  <c r="J120" i="10"/>
  <c r="G123" i="9" l="1"/>
  <c r="M123" i="9" s="1"/>
  <c r="J123" i="9"/>
  <c r="D121" i="10"/>
  <c r="E121" i="10"/>
  <c r="E124" i="9" l="1"/>
  <c r="D124" i="9"/>
  <c r="I121" i="10"/>
  <c r="F121" i="10"/>
  <c r="L121" i="10" s="1"/>
  <c r="I124" i="9" l="1"/>
  <c r="F124" i="9"/>
  <c r="L124" i="9" s="1"/>
  <c r="G121" i="10"/>
  <c r="G124" i="9" l="1"/>
  <c r="J121" i="10"/>
  <c r="M121" i="10"/>
  <c r="J124" i="9" l="1"/>
  <c r="M124" i="9"/>
  <c r="E122" i="10"/>
  <c r="D122" i="10"/>
  <c r="D125" i="9" l="1"/>
  <c r="E125" i="9"/>
  <c r="F122" i="10"/>
  <c r="I122" i="10"/>
  <c r="I125" i="9" l="1"/>
  <c r="F125" i="9"/>
  <c r="L125" i="9" s="1"/>
  <c r="L122" i="10"/>
  <c r="G122" i="10"/>
  <c r="G125" i="9" l="1"/>
  <c r="M122" i="10"/>
  <c r="J122" i="10"/>
  <c r="M125" i="9" l="1"/>
  <c r="J125" i="9"/>
  <c r="D123" i="10"/>
  <c r="E123" i="10"/>
  <c r="D126" i="9" l="1"/>
  <c r="E126" i="9"/>
  <c r="F123" i="10"/>
  <c r="I123" i="10"/>
  <c r="I126" i="9" l="1"/>
  <c r="F126" i="9"/>
  <c r="L126" i="9" s="1"/>
  <c r="L123" i="10"/>
  <c r="G123" i="10"/>
  <c r="G126" i="9" l="1"/>
  <c r="J123" i="10"/>
  <c r="M123" i="10"/>
  <c r="M126" i="9" l="1"/>
  <c r="J126" i="9"/>
  <c r="D124" i="10"/>
  <c r="E124" i="10"/>
  <c r="E127" i="9" l="1"/>
  <c r="D127" i="9"/>
  <c r="I124" i="10"/>
  <c r="F124" i="10"/>
  <c r="M10" i="1"/>
  <c r="J10" i="1"/>
  <c r="I127" i="9" l="1"/>
  <c r="F127" i="9"/>
  <c r="L127" i="9" s="1"/>
  <c r="L124" i="10"/>
  <c r="G124" i="10"/>
  <c r="E11" i="1"/>
  <c r="D11" i="1"/>
  <c r="G127" i="9" l="1"/>
  <c r="J124" i="10"/>
  <c r="M124" i="10"/>
  <c r="I11" i="1"/>
  <c r="F11" i="1"/>
  <c r="M127" i="9" l="1"/>
  <c r="J127" i="9"/>
  <c r="E125" i="10"/>
  <c r="D125" i="10"/>
  <c r="L11" i="1"/>
  <c r="G11" i="1"/>
  <c r="J11" i="1" s="1"/>
  <c r="E128" i="9" l="1"/>
  <c r="D128" i="9"/>
  <c r="F125" i="10"/>
  <c r="I125" i="10"/>
  <c r="E12" i="1"/>
  <c r="M11" i="1"/>
  <c r="D12" i="1"/>
  <c r="I12" i="1" s="1"/>
  <c r="I128" i="9" l="1"/>
  <c r="F128" i="9"/>
  <c r="L128" i="9" s="1"/>
  <c r="L125" i="10"/>
  <c r="G125" i="10"/>
  <c r="F12" i="1"/>
  <c r="L12" i="1" s="1"/>
  <c r="G128" i="9" l="1"/>
  <c r="M125" i="10"/>
  <c r="J125" i="10"/>
  <c r="G12" i="1"/>
  <c r="M12" i="1" s="1"/>
  <c r="M128" i="9" l="1"/>
  <c r="J128" i="9"/>
  <c r="E126" i="10"/>
  <c r="D126" i="10"/>
  <c r="J12" i="1"/>
  <c r="D129" i="9" l="1"/>
  <c r="E129" i="9"/>
  <c r="F126" i="10"/>
  <c r="L126" i="10" s="1"/>
  <c r="I126" i="10"/>
  <c r="E13" i="1"/>
  <c r="D13" i="1"/>
  <c r="I13" i="1" s="1"/>
  <c r="I129" i="9" l="1"/>
  <c r="F129" i="9"/>
  <c r="L129" i="9" s="1"/>
  <c r="G126" i="10"/>
  <c r="F13" i="1"/>
  <c r="L13" i="1" s="1"/>
  <c r="G129" i="9" l="1"/>
  <c r="M126" i="10"/>
  <c r="J126" i="10"/>
  <c r="G13" i="1"/>
  <c r="M129" i="9" l="1"/>
  <c r="J129" i="9"/>
  <c r="D127" i="10"/>
  <c r="E127" i="10"/>
  <c r="M13" i="1"/>
  <c r="J13" i="1"/>
  <c r="D130" i="9" l="1"/>
  <c r="E130" i="9"/>
  <c r="I127" i="10"/>
  <c r="F127" i="10"/>
  <c r="L127" i="10" s="1"/>
  <c r="E14" i="1"/>
  <c r="D14" i="1"/>
  <c r="I130" i="9" l="1"/>
  <c r="F130" i="9"/>
  <c r="L130" i="9" s="1"/>
  <c r="G127" i="10"/>
  <c r="F14" i="1"/>
  <c r="L14" i="1" s="1"/>
  <c r="I14" i="1"/>
  <c r="G130" i="9" l="1"/>
  <c r="M127" i="10"/>
  <c r="J127" i="10"/>
  <c r="G14" i="1"/>
  <c r="M14" i="1" s="1"/>
  <c r="M130" i="9" l="1"/>
  <c r="J130" i="9"/>
  <c r="D128" i="10"/>
  <c r="E128" i="10"/>
  <c r="J14" i="1"/>
  <c r="E15" i="1" s="1"/>
  <c r="D131" i="9" l="1"/>
  <c r="E131" i="9"/>
  <c r="F128" i="10"/>
  <c r="L128" i="10" s="1"/>
  <c r="I128" i="10"/>
  <c r="D15" i="1"/>
  <c r="F15" i="1" s="1"/>
  <c r="I15" i="1"/>
  <c r="F131" i="9" l="1"/>
  <c r="L131" i="9" s="1"/>
  <c r="I131" i="9"/>
  <c r="G128" i="10"/>
  <c r="L15" i="1"/>
  <c r="G15" i="1"/>
  <c r="G131" i="9" l="1"/>
  <c r="M128" i="10"/>
  <c r="J128" i="10"/>
  <c r="M15" i="1"/>
  <c r="J15" i="1"/>
  <c r="M131" i="9" l="1"/>
  <c r="J131" i="9"/>
  <c r="D129" i="10"/>
  <c r="E129" i="10"/>
  <c r="E16" i="1"/>
  <c r="D16" i="1"/>
  <c r="E132" i="9" l="1"/>
  <c r="D132" i="9"/>
  <c r="F129" i="10"/>
  <c r="L129" i="10" s="1"/>
  <c r="I129" i="10"/>
  <c r="F16" i="1"/>
  <c r="L16" i="1" s="1"/>
  <c r="I16" i="1"/>
  <c r="F132" i="9" l="1"/>
  <c r="L132" i="9" s="1"/>
  <c r="I132" i="9"/>
  <c r="G129" i="10"/>
  <c r="G16" i="1"/>
  <c r="M16" i="1" s="1"/>
  <c r="G132" i="9" l="1"/>
  <c r="M132" i="9" s="1"/>
  <c r="J132" i="9"/>
  <c r="M129" i="10"/>
  <c r="J129" i="10"/>
  <c r="J16" i="1"/>
  <c r="E17" i="1" s="1"/>
  <c r="E133" i="9" l="1"/>
  <c r="D133" i="9"/>
  <c r="D130" i="10"/>
  <c r="E130" i="10"/>
  <c r="D17" i="1"/>
  <c r="F133" i="9" l="1"/>
  <c r="L133" i="9" s="1"/>
  <c r="I133" i="9"/>
  <c r="G133" i="9"/>
  <c r="M133" i="9" s="1"/>
  <c r="F17" i="1"/>
  <c r="L17" i="1" s="1"/>
  <c r="I17" i="1"/>
  <c r="F130" i="10"/>
  <c r="L130" i="10" s="1"/>
  <c r="I130" i="10"/>
  <c r="G17" i="1" l="1"/>
  <c r="M17" i="1" s="1"/>
  <c r="J133" i="9"/>
  <c r="G130" i="10"/>
  <c r="J17" i="1"/>
  <c r="E18" i="1" s="1"/>
  <c r="E134" i="9" l="1"/>
  <c r="D134" i="9"/>
  <c r="M130" i="10"/>
  <c r="J130" i="10"/>
  <c r="D18" i="1"/>
  <c r="I134" i="9" l="1"/>
  <c r="F134" i="9"/>
  <c r="L134" i="9" s="1"/>
  <c r="F18" i="1"/>
  <c r="G18" i="1" s="1"/>
  <c r="M18" i="1" s="1"/>
  <c r="I18" i="1"/>
  <c r="D131" i="10"/>
  <c r="E131" i="10"/>
  <c r="G134" i="9" l="1"/>
  <c r="M134" i="9" s="1"/>
  <c r="J18" i="1"/>
  <c r="E19" i="1" s="1"/>
  <c r="L18" i="1"/>
  <c r="J134" i="9"/>
  <c r="D19" i="1"/>
  <c r="F19" i="1" s="1"/>
  <c r="L19" i="1" s="1"/>
  <c r="F131" i="10"/>
  <c r="L131" i="10" s="1"/>
  <c r="I131" i="10"/>
  <c r="I19" i="1"/>
  <c r="E135" i="9" l="1"/>
  <c r="D135" i="9"/>
  <c r="G131" i="10"/>
  <c r="G19" i="1"/>
  <c r="J19" i="1" s="1"/>
  <c r="F135" i="9" l="1"/>
  <c r="L135" i="9" s="1"/>
  <c r="I135" i="9"/>
  <c r="G135" i="9"/>
  <c r="M135" i="9" s="1"/>
  <c r="M131" i="10"/>
  <c r="J131" i="10"/>
  <c r="M19" i="1"/>
  <c r="E20" i="1"/>
  <c r="D20" i="1"/>
  <c r="J135" i="9" l="1"/>
  <c r="D136" i="9" s="1"/>
  <c r="E132" i="10"/>
  <c r="D132" i="10"/>
  <c r="F20" i="1"/>
  <c r="L20" i="1" s="1"/>
  <c r="I20" i="1"/>
  <c r="E136" i="9" l="1"/>
  <c r="F136" i="9"/>
  <c r="L136" i="9" s="1"/>
  <c r="I136" i="9"/>
  <c r="I132" i="10"/>
  <c r="F132" i="10"/>
  <c r="L132" i="10" s="1"/>
  <c r="G20" i="1"/>
  <c r="M20" i="1" s="1"/>
  <c r="G136" i="9" l="1"/>
  <c r="G132" i="10"/>
  <c r="M132" i="10" s="1"/>
  <c r="J20" i="1"/>
  <c r="E21" i="1" s="1"/>
  <c r="M136" i="9" l="1"/>
  <c r="J136" i="9"/>
  <c r="J132" i="10"/>
  <c r="E133" i="10" s="1"/>
  <c r="D21" i="1"/>
  <c r="F21" i="1" s="1"/>
  <c r="D137" i="9" l="1"/>
  <c r="E137" i="9"/>
  <c r="D133" i="10"/>
  <c r="F133" i="10" s="1"/>
  <c r="L133" i="10" s="1"/>
  <c r="I21" i="1"/>
  <c r="L21" i="1"/>
  <c r="G21" i="1"/>
  <c r="M21" i="1" s="1"/>
  <c r="I133" i="10" l="1"/>
  <c r="I137" i="9"/>
  <c r="F137" i="9"/>
  <c r="L137" i="9" s="1"/>
  <c r="G133" i="10"/>
  <c r="J21" i="1"/>
  <c r="E22" i="1" s="1"/>
  <c r="G137" i="9" l="1"/>
  <c r="M133" i="10"/>
  <c r="J133" i="10"/>
  <c r="D22" i="1"/>
  <c r="F22" i="1" s="1"/>
  <c r="L22" i="1" s="1"/>
  <c r="I22" i="1"/>
  <c r="M137" i="9" l="1"/>
  <c r="J137" i="9"/>
  <c r="D134" i="10"/>
  <c r="E134" i="10"/>
  <c r="G22" i="1"/>
  <c r="M22" i="1" s="1"/>
  <c r="D138" i="9" l="1"/>
  <c r="E138" i="9"/>
  <c r="I134" i="10"/>
  <c r="F134" i="10"/>
  <c r="L134" i="10" s="1"/>
  <c r="J22" i="1"/>
  <c r="E23" i="1" s="1"/>
  <c r="F138" i="9" l="1"/>
  <c r="L138" i="9" s="1"/>
  <c r="I138" i="9"/>
  <c r="G134" i="10"/>
  <c r="D23" i="1"/>
  <c r="F23" i="1" s="1"/>
  <c r="I23" i="1"/>
  <c r="G138" i="9" l="1"/>
  <c r="M134" i="10"/>
  <c r="J134" i="10"/>
  <c r="L23" i="1"/>
  <c r="G23" i="1"/>
  <c r="M23" i="1" s="1"/>
  <c r="M138" i="9" l="1"/>
  <c r="J138" i="9"/>
  <c r="D135" i="10"/>
  <c r="E135" i="10"/>
  <c r="J23" i="1"/>
  <c r="D24" i="1" s="1"/>
  <c r="I24" i="1" s="1"/>
  <c r="D139" i="9" l="1"/>
  <c r="E139" i="9"/>
  <c r="I135" i="10"/>
  <c r="F135" i="10"/>
  <c r="L135" i="10" s="1"/>
  <c r="E24" i="1"/>
  <c r="F24" i="1"/>
  <c r="L24" i="1" s="1"/>
  <c r="I139" i="9" l="1"/>
  <c r="F139" i="9"/>
  <c r="L139" i="9" s="1"/>
  <c r="G135" i="10"/>
  <c r="G24" i="1"/>
  <c r="M24" i="1" s="1"/>
  <c r="G139" i="9" l="1"/>
  <c r="M135" i="10"/>
  <c r="J135" i="10"/>
  <c r="J24" i="1"/>
  <c r="M139" i="9" l="1"/>
  <c r="J139" i="9"/>
  <c r="D136" i="10"/>
  <c r="E136" i="10"/>
  <c r="E25" i="1"/>
  <c r="D25" i="1"/>
  <c r="E140" i="9" l="1"/>
  <c r="D140" i="9"/>
  <c r="I136" i="10"/>
  <c r="F136" i="10"/>
  <c r="L136" i="10" s="1"/>
  <c r="F25" i="1"/>
  <c r="L25" i="1" s="1"/>
  <c r="I25" i="1"/>
  <c r="F140" i="9" l="1"/>
  <c r="L140" i="9" s="1"/>
  <c r="I140" i="9"/>
  <c r="G136" i="10"/>
  <c r="G25" i="1"/>
  <c r="J25" i="1" s="1"/>
  <c r="E26" i="1" s="1"/>
  <c r="G140" i="9" l="1"/>
  <c r="M140" i="9" s="1"/>
  <c r="J140" i="9"/>
  <c r="M136" i="10"/>
  <c r="J136" i="10"/>
  <c r="D26" i="1"/>
  <c r="I26" i="1" s="1"/>
  <c r="M25" i="1"/>
  <c r="D141" i="9" l="1"/>
  <c r="E141" i="9"/>
  <c r="D137" i="10"/>
  <c r="E137" i="10"/>
  <c r="F26" i="1"/>
  <c r="L26" i="1" s="1"/>
  <c r="F141" i="9" l="1"/>
  <c r="L141" i="9" s="1"/>
  <c r="I141" i="9"/>
  <c r="I137" i="10"/>
  <c r="F137" i="10"/>
  <c r="L137" i="10" s="1"/>
  <c r="G26" i="1"/>
  <c r="M26" i="1" s="1"/>
  <c r="G141" i="9" l="1"/>
  <c r="G137" i="10"/>
  <c r="J26" i="1"/>
  <c r="D27" i="1" s="1"/>
  <c r="F27" i="1" s="1"/>
  <c r="L27" i="1" s="1"/>
  <c r="M141" i="9" l="1"/>
  <c r="J141" i="9"/>
  <c r="I27" i="1"/>
  <c r="M137" i="10"/>
  <c r="J137" i="10"/>
  <c r="E27" i="1"/>
  <c r="G27" i="1" s="1"/>
  <c r="M27" i="1" s="1"/>
  <c r="E142" i="9" l="1"/>
  <c r="D142" i="9"/>
  <c r="D138" i="10"/>
  <c r="E138" i="10"/>
  <c r="J27" i="1"/>
  <c r="D28" i="1" s="1"/>
  <c r="F142" i="9" l="1"/>
  <c r="L142" i="9" s="1"/>
  <c r="I142" i="9"/>
  <c r="G142" i="9"/>
  <c r="M142" i="9" s="1"/>
  <c r="F138" i="10"/>
  <c r="L138" i="10" s="1"/>
  <c r="I138" i="10"/>
  <c r="E28" i="1"/>
  <c r="I28" i="1"/>
  <c r="F28" i="1"/>
  <c r="L28" i="1" s="1"/>
  <c r="J142" i="9" l="1"/>
  <c r="G138" i="10"/>
  <c r="G28" i="1"/>
  <c r="E143" i="9" l="1"/>
  <c r="D143" i="9"/>
  <c r="M138" i="10"/>
  <c r="J138" i="10"/>
  <c r="M28" i="1"/>
  <c r="J28" i="1"/>
  <c r="I143" i="9" l="1"/>
  <c r="F143" i="9"/>
  <c r="L143" i="9" s="1"/>
  <c r="G143" i="9"/>
  <c r="M143" i="9" s="1"/>
  <c r="E139" i="10"/>
  <c r="D139" i="10"/>
  <c r="E29" i="1"/>
  <c r="D29" i="1"/>
  <c r="J143" i="9" l="1"/>
  <c r="F139" i="10"/>
  <c r="L139" i="10" s="1"/>
  <c r="I139" i="10"/>
  <c r="I29" i="1"/>
  <c r="F29" i="1"/>
  <c r="L29" i="1" s="1"/>
  <c r="D144" i="9" l="1"/>
  <c r="E144" i="9"/>
  <c r="G139" i="10"/>
  <c r="M139" i="10" s="1"/>
  <c r="G29" i="1"/>
  <c r="M29" i="1" s="1"/>
  <c r="F144" i="9" l="1"/>
  <c r="L144" i="9" s="1"/>
  <c r="I144" i="9"/>
  <c r="J139" i="10"/>
  <c r="E140" i="10" s="1"/>
  <c r="J29" i="1"/>
  <c r="D30" i="1" s="1"/>
  <c r="G144" i="9" l="1"/>
  <c r="D140" i="10"/>
  <c r="I140" i="10" s="1"/>
  <c r="E30" i="1"/>
  <c r="I30" i="1"/>
  <c r="F30" i="1"/>
  <c r="L30" i="1" s="1"/>
  <c r="M144" i="9" l="1"/>
  <c r="J144" i="9"/>
  <c r="F140" i="10"/>
  <c r="L140" i="10" s="1"/>
  <c r="G30" i="1"/>
  <c r="M30" i="1" s="1"/>
  <c r="D145" i="9" l="1"/>
  <c r="E145" i="9"/>
  <c r="G140" i="10"/>
  <c r="M140" i="10" s="1"/>
  <c r="J30" i="1"/>
  <c r="D31" i="1" s="1"/>
  <c r="J140" i="10" l="1"/>
  <c r="E141" i="10" s="1"/>
  <c r="I145" i="9"/>
  <c r="F145" i="9"/>
  <c r="L145" i="9" s="1"/>
  <c r="D141" i="10"/>
  <c r="F141" i="10" s="1"/>
  <c r="L141" i="10" s="1"/>
  <c r="E31" i="1"/>
  <c r="I31" i="1"/>
  <c r="F31" i="1"/>
  <c r="L31" i="1" s="1"/>
  <c r="G145" i="9" l="1"/>
  <c r="I141" i="10"/>
  <c r="G141" i="10"/>
  <c r="M141" i="10" s="1"/>
  <c r="G31" i="1"/>
  <c r="M145" i="9" l="1"/>
  <c r="J145" i="9"/>
  <c r="J141" i="10"/>
  <c r="D142" i="10" s="1"/>
  <c r="M31" i="1"/>
  <c r="J31" i="1"/>
  <c r="E146" i="9" l="1"/>
  <c r="D146" i="9"/>
  <c r="E142" i="10"/>
  <c r="I142" i="10"/>
  <c r="F142" i="10"/>
  <c r="L142" i="10" s="1"/>
  <c r="E32" i="1"/>
  <c r="D32" i="1"/>
  <c r="I146" i="9" l="1"/>
  <c r="F146" i="9"/>
  <c r="L146" i="9" s="1"/>
  <c r="G142" i="10"/>
  <c r="I32" i="1"/>
  <c r="F32" i="1"/>
  <c r="L32" i="1" s="1"/>
  <c r="G146" i="9" l="1"/>
  <c r="M146" i="9" s="1"/>
  <c r="M142" i="10"/>
  <c r="J142" i="10"/>
  <c r="G32" i="1"/>
  <c r="J146" i="9" l="1"/>
  <c r="E147" i="9" s="1"/>
  <c r="D147" i="9"/>
  <c r="D143" i="10"/>
  <c r="E143" i="10"/>
  <c r="M32" i="1"/>
  <c r="J32" i="1"/>
  <c r="I147" i="9" l="1"/>
  <c r="F147" i="9"/>
  <c r="L147" i="9" s="1"/>
  <c r="I143" i="10"/>
  <c r="F143" i="10"/>
  <c r="L143" i="10" s="1"/>
  <c r="E33" i="1"/>
  <c r="D33" i="1"/>
  <c r="G147" i="9" l="1"/>
  <c r="M147" i="9" s="1"/>
  <c r="G143" i="10"/>
  <c r="I33" i="1"/>
  <c r="F33" i="1"/>
  <c r="L33" i="1" s="1"/>
  <c r="J147" i="9" l="1"/>
  <c r="D148" i="9" s="1"/>
  <c r="M143" i="10"/>
  <c r="J143" i="10"/>
  <c r="G33" i="1"/>
  <c r="E148" i="9" l="1"/>
  <c r="I148" i="9"/>
  <c r="F148" i="9"/>
  <c r="L148" i="9" s="1"/>
  <c r="D144" i="10"/>
  <c r="E144" i="10"/>
  <c r="M33" i="1"/>
  <c r="J33" i="1"/>
  <c r="G148" i="9" l="1"/>
  <c r="I144" i="10"/>
  <c r="F144" i="10"/>
  <c r="L144" i="10" s="1"/>
  <c r="E34" i="1"/>
  <c r="D34" i="1"/>
  <c r="M148" i="9" l="1"/>
  <c r="J148" i="9"/>
  <c r="G144" i="10"/>
  <c r="I34" i="1"/>
  <c r="F34" i="1"/>
  <c r="L34" i="1" s="1"/>
  <c r="E149" i="9" l="1"/>
  <c r="D149" i="9"/>
  <c r="M144" i="10"/>
  <c r="J144" i="10"/>
  <c r="G34" i="1"/>
  <c r="M34" i="1" s="1"/>
  <c r="I149" i="9" l="1"/>
  <c r="F149" i="9"/>
  <c r="L149" i="9" s="1"/>
  <c r="E145" i="10"/>
  <c r="D145" i="10"/>
  <c r="J34" i="1"/>
  <c r="E35" i="1" s="1"/>
  <c r="G149" i="9" l="1"/>
  <c r="M149" i="9" s="1"/>
  <c r="I145" i="10"/>
  <c r="F145" i="10"/>
  <c r="L145" i="10" s="1"/>
  <c r="D35" i="1"/>
  <c r="F35" i="1" s="1"/>
  <c r="L35" i="1" s="1"/>
  <c r="I35" i="1"/>
  <c r="J149" i="9" l="1"/>
  <c r="D150" i="9" s="1"/>
  <c r="E150" i="9"/>
  <c r="G145" i="10"/>
  <c r="M145" i="10" s="1"/>
  <c r="G35" i="1"/>
  <c r="I150" i="9" l="1"/>
  <c r="F150" i="9"/>
  <c r="L150" i="9" s="1"/>
  <c r="J145" i="10"/>
  <c r="D146" i="10" s="1"/>
  <c r="M35" i="1"/>
  <c r="J35" i="1"/>
  <c r="G150" i="9" l="1"/>
  <c r="E146" i="10"/>
  <c r="I146" i="10"/>
  <c r="F146" i="10"/>
  <c r="L146" i="10" s="1"/>
  <c r="E36" i="1"/>
  <c r="D36" i="1"/>
  <c r="M150" i="9" l="1"/>
  <c r="J150" i="9"/>
  <c r="G146" i="10"/>
  <c r="I36" i="1"/>
  <c r="F36" i="1"/>
  <c r="L36" i="1" s="1"/>
  <c r="E151" i="9" l="1"/>
  <c r="D151" i="9"/>
  <c r="M146" i="10"/>
  <c r="J146" i="10"/>
  <c r="G36" i="1"/>
  <c r="M36" i="1" s="1"/>
  <c r="F151" i="9" l="1"/>
  <c r="L151" i="9" s="1"/>
  <c r="I151" i="9"/>
  <c r="G151" i="9"/>
  <c r="M151" i="9" s="1"/>
  <c r="E147" i="10"/>
  <c r="D147" i="10"/>
  <c r="J36" i="1"/>
  <c r="E37" i="1" s="1"/>
  <c r="J151" i="9" l="1"/>
  <c r="I147" i="10"/>
  <c r="F147" i="10"/>
  <c r="L147" i="10" s="1"/>
  <c r="D37" i="1"/>
  <c r="F37" i="1" s="1"/>
  <c r="L37" i="1" s="1"/>
  <c r="E152" i="9" l="1"/>
  <c r="D152" i="9"/>
  <c r="I37" i="1"/>
  <c r="G147" i="10"/>
  <c r="G37" i="1"/>
  <c r="F152" i="9" l="1"/>
  <c r="L152" i="9" s="1"/>
  <c r="I152" i="9"/>
  <c r="M147" i="10"/>
  <c r="J147" i="10"/>
  <c r="M37" i="1"/>
  <c r="J37" i="1"/>
  <c r="G152" i="9" l="1"/>
  <c r="M152" i="9" s="1"/>
  <c r="D148" i="10"/>
  <c r="E148" i="10"/>
  <c r="E38" i="1"/>
  <c r="D38" i="1"/>
  <c r="I38" i="1" s="1"/>
  <c r="J152" i="9" l="1"/>
  <c r="D153" i="9"/>
  <c r="E153" i="9"/>
  <c r="F148" i="10"/>
  <c r="L148" i="10" s="1"/>
  <c r="I148" i="10"/>
  <c r="F38" i="1"/>
  <c r="L38" i="1" s="1"/>
  <c r="I153" i="9" l="1"/>
  <c r="F153" i="9"/>
  <c r="L153" i="9" s="1"/>
  <c r="G148" i="10"/>
  <c r="G38" i="1"/>
  <c r="M38" i="1" s="1"/>
  <c r="G153" i="9" l="1"/>
  <c r="M148" i="10"/>
  <c r="J148" i="10"/>
  <c r="J38" i="1"/>
  <c r="D39" i="1" s="1"/>
  <c r="M153" i="9" l="1"/>
  <c r="J153" i="9"/>
  <c r="D149" i="10"/>
  <c r="E149" i="10"/>
  <c r="E39" i="1"/>
  <c r="I39" i="1"/>
  <c r="F39" i="1"/>
  <c r="L39" i="1" s="1"/>
  <c r="D154" i="9" l="1"/>
  <c r="E154" i="9"/>
  <c r="F149" i="10"/>
  <c r="L149" i="10" s="1"/>
  <c r="I149" i="10"/>
  <c r="G39" i="1"/>
  <c r="M39" i="1" s="1"/>
  <c r="F154" i="9" l="1"/>
  <c r="L154" i="9" s="1"/>
  <c r="I154" i="9"/>
  <c r="G149" i="10"/>
  <c r="J39" i="1"/>
  <c r="D40" i="1" s="1"/>
  <c r="G154" i="9" l="1"/>
  <c r="M149" i="10"/>
  <c r="J149" i="10"/>
  <c r="E40" i="1"/>
  <c r="I40" i="1"/>
  <c r="F40" i="1"/>
  <c r="L40" i="1" s="1"/>
  <c r="M154" i="9" l="1"/>
  <c r="J154" i="9"/>
  <c r="D150" i="10"/>
  <c r="E150" i="10"/>
  <c r="G40" i="1"/>
  <c r="M40" i="1" s="1"/>
  <c r="D155" i="9" l="1"/>
  <c r="E155" i="9"/>
  <c r="F150" i="10"/>
  <c r="L150" i="10" s="1"/>
  <c r="I150" i="10"/>
  <c r="J40" i="1"/>
  <c r="D41" i="1" s="1"/>
  <c r="F155" i="9" l="1"/>
  <c r="L155" i="9" s="1"/>
  <c r="I155" i="9"/>
  <c r="G150" i="10"/>
  <c r="E41" i="1"/>
  <c r="I41" i="1"/>
  <c r="F41" i="1"/>
  <c r="L41" i="1" s="1"/>
  <c r="G155" i="9" l="1"/>
  <c r="M150" i="10"/>
  <c r="J150" i="10"/>
  <c r="G41" i="1"/>
  <c r="J155" i="9" l="1"/>
  <c r="M155" i="9"/>
  <c r="D151" i="10"/>
  <c r="E151" i="10"/>
  <c r="M41" i="1"/>
  <c r="J41" i="1"/>
  <c r="E156" i="9" l="1"/>
  <c r="D156" i="9"/>
  <c r="F151" i="10"/>
  <c r="L151" i="10" s="1"/>
  <c r="I151" i="10"/>
  <c r="E42" i="1"/>
  <c r="D42" i="1"/>
  <c r="F156" i="9" l="1"/>
  <c r="L156" i="9" s="1"/>
  <c r="I156" i="9"/>
  <c r="G156" i="9"/>
  <c r="M156" i="9" s="1"/>
  <c r="G151" i="10"/>
  <c r="I42" i="1"/>
  <c r="F42" i="1"/>
  <c r="L42" i="1" s="1"/>
  <c r="J156" i="9" l="1"/>
  <c r="M151" i="10"/>
  <c r="J151" i="10"/>
  <c r="G42" i="1"/>
  <c r="M42" i="1" s="1"/>
  <c r="D157" i="9" l="1"/>
  <c r="E157" i="9"/>
  <c r="E152" i="10"/>
  <c r="D152" i="10"/>
  <c r="J42" i="1"/>
  <c r="D43" i="1" s="1"/>
  <c r="I43" i="1" s="1"/>
  <c r="F157" i="9" l="1"/>
  <c r="I157" i="9"/>
  <c r="F152" i="10"/>
  <c r="L152" i="10" s="1"/>
  <c r="I152" i="10"/>
  <c r="E43" i="1"/>
  <c r="F43" i="1"/>
  <c r="L43" i="1" s="1"/>
  <c r="L157" i="9" l="1"/>
  <c r="G157" i="9"/>
  <c r="G152" i="10"/>
  <c r="M152" i="10" s="1"/>
  <c r="G43" i="1"/>
  <c r="M43" i="1" s="1"/>
  <c r="M157" i="9" l="1"/>
  <c r="J157" i="9"/>
  <c r="J152" i="10"/>
  <c r="D153" i="10" s="1"/>
  <c r="J43" i="1"/>
  <c r="D44" i="1" s="1"/>
  <c r="I44" i="1" s="1"/>
  <c r="E158" i="9" l="1"/>
  <c r="D158" i="9"/>
  <c r="E153" i="10"/>
  <c r="F153" i="10"/>
  <c r="L153" i="10" s="1"/>
  <c r="I153" i="10"/>
  <c r="E44" i="1"/>
  <c r="F44" i="1"/>
  <c r="L44" i="1" s="1"/>
  <c r="F158" i="9" l="1"/>
  <c r="I158" i="9"/>
  <c r="G153" i="10"/>
  <c r="G44" i="1"/>
  <c r="M44" i="1" s="1"/>
  <c r="L158" i="9" l="1"/>
  <c r="G158" i="9"/>
  <c r="M153" i="10"/>
  <c r="J153" i="10"/>
  <c r="J44" i="1"/>
  <c r="D45" i="1" s="1"/>
  <c r="M158" i="9" l="1"/>
  <c r="J158" i="9"/>
  <c r="D154" i="10"/>
  <c r="E154" i="10"/>
  <c r="E45" i="1"/>
  <c r="F45" i="1"/>
  <c r="L45" i="1" s="1"/>
  <c r="I45" i="1"/>
  <c r="D159" i="9" l="1"/>
  <c r="E159" i="9"/>
  <c r="I154" i="10"/>
  <c r="F154" i="10"/>
  <c r="L154" i="10" s="1"/>
  <c r="G45" i="1"/>
  <c r="M45" i="1" s="1"/>
  <c r="F159" i="9" l="1"/>
  <c r="L159" i="9" s="1"/>
  <c r="I159" i="9"/>
  <c r="G154" i="10"/>
  <c r="J45" i="1"/>
  <c r="E46" i="1" s="1"/>
  <c r="G159" i="9" l="1"/>
  <c r="M154" i="10"/>
  <c r="J154" i="10"/>
  <c r="D46" i="1"/>
  <c r="F46" i="1" s="1"/>
  <c r="L46" i="1" s="1"/>
  <c r="I46" i="1"/>
  <c r="J159" i="9" l="1"/>
  <c r="M159" i="9"/>
  <c r="E155" i="10"/>
  <c r="D155" i="10"/>
  <c r="G46" i="1"/>
  <c r="M46" i="1" s="1"/>
  <c r="D160" i="9" l="1"/>
  <c r="E160" i="9"/>
  <c r="F155" i="10"/>
  <c r="L155" i="10" s="1"/>
  <c r="I155" i="10"/>
  <c r="J46" i="1"/>
  <c r="D47" i="1" s="1"/>
  <c r="I47" i="1" s="1"/>
  <c r="I160" i="9" l="1"/>
  <c r="F160" i="9"/>
  <c r="L160" i="9" s="1"/>
  <c r="G155" i="10"/>
  <c r="M155" i="10" s="1"/>
  <c r="E47" i="1"/>
  <c r="F47" i="1"/>
  <c r="L47" i="1" s="1"/>
  <c r="G160" i="9" l="1"/>
  <c r="J155" i="10"/>
  <c r="D156" i="10" s="1"/>
  <c r="G47" i="1"/>
  <c r="M47" i="1" s="1"/>
  <c r="J160" i="9" l="1"/>
  <c r="M160" i="9"/>
  <c r="E156" i="10"/>
  <c r="I156" i="10"/>
  <c r="F156" i="10"/>
  <c r="L156" i="10" s="1"/>
  <c r="J47" i="1"/>
  <c r="D48" i="1" s="1"/>
  <c r="D161" i="9" l="1"/>
  <c r="E161" i="9"/>
  <c r="G156" i="10"/>
  <c r="E48" i="1"/>
  <c r="I48" i="1"/>
  <c r="F48" i="1"/>
  <c r="L48" i="1" s="1"/>
  <c r="F161" i="9" l="1"/>
  <c r="L161" i="9" s="1"/>
  <c r="I161" i="9"/>
  <c r="M156" i="10"/>
  <c r="J156" i="10"/>
  <c r="G48" i="1"/>
  <c r="G161" i="9" l="1"/>
  <c r="D157" i="10"/>
  <c r="E157" i="10"/>
  <c r="M48" i="1"/>
  <c r="J48" i="1"/>
  <c r="M161" i="9" l="1"/>
  <c r="J161" i="9"/>
  <c r="F157" i="10"/>
  <c r="L157" i="10" s="1"/>
  <c r="I157" i="10"/>
  <c r="E49" i="1"/>
  <c r="D49" i="1"/>
  <c r="I49" i="1" s="1"/>
  <c r="E162" i="9" l="1"/>
  <c r="D162" i="9"/>
  <c r="G157" i="10"/>
  <c r="F49" i="1"/>
  <c r="L49" i="1" s="1"/>
  <c r="I162" i="9" l="1"/>
  <c r="F162" i="9"/>
  <c r="L162" i="9" s="1"/>
  <c r="M157" i="10"/>
  <c r="J157" i="10"/>
  <c r="G49" i="1"/>
  <c r="M49" i="1" s="1"/>
  <c r="G162" i="9" l="1"/>
  <c r="D158" i="10"/>
  <c r="E158" i="10"/>
  <c r="J49" i="1"/>
  <c r="D50" i="1" s="1"/>
  <c r="M162" i="9" l="1"/>
  <c r="J162" i="9"/>
  <c r="F158" i="10"/>
  <c r="L158" i="10" s="1"/>
  <c r="I158" i="10"/>
  <c r="E50" i="1"/>
  <c r="I50" i="1"/>
  <c r="F50" i="1"/>
  <c r="L50" i="1" s="1"/>
  <c r="E163" i="9" l="1"/>
  <c r="D163" i="9"/>
  <c r="G158" i="10"/>
  <c r="G50" i="1"/>
  <c r="M50" i="1" s="1"/>
  <c r="I163" i="9" l="1"/>
  <c r="F163" i="9"/>
  <c r="L163" i="9" s="1"/>
  <c r="G163" i="9"/>
  <c r="M163" i="9" s="1"/>
  <c r="M158" i="10"/>
  <c r="J158" i="10"/>
  <c r="J50" i="1"/>
  <c r="D51" i="1" s="1"/>
  <c r="I51" i="1" s="1"/>
  <c r="J163" i="9" l="1"/>
  <c r="D159" i="10"/>
  <c r="E159" i="10"/>
  <c r="E51" i="1"/>
  <c r="F51" i="1"/>
  <c r="L51" i="1" s="1"/>
  <c r="D164" i="9" l="1"/>
  <c r="E164" i="9"/>
  <c r="I159" i="10"/>
  <c r="F159" i="10"/>
  <c r="L159" i="10" s="1"/>
  <c r="G51" i="1"/>
  <c r="I164" i="9" l="1"/>
  <c r="F164" i="9"/>
  <c r="G159" i="10"/>
  <c r="M51" i="1"/>
  <c r="J51" i="1"/>
  <c r="L164" i="9" l="1"/>
  <c r="G164" i="9"/>
  <c r="M159" i="10"/>
  <c r="J159" i="10"/>
  <c r="E52" i="1"/>
  <c r="D52" i="1"/>
  <c r="I52" i="1" s="1"/>
  <c r="J164" i="9" l="1"/>
  <c r="M164" i="9"/>
  <c r="E160" i="10"/>
  <c r="D160" i="10"/>
  <c r="F52" i="1"/>
  <c r="L52" i="1" s="1"/>
  <c r="D165" i="9" l="1"/>
  <c r="E165" i="9"/>
  <c r="I160" i="10"/>
  <c r="F160" i="10"/>
  <c r="L160" i="10" s="1"/>
  <c r="G52" i="1"/>
  <c r="M52" i="1" s="1"/>
  <c r="F165" i="9" l="1"/>
  <c r="L165" i="9" s="1"/>
  <c r="I165" i="9"/>
  <c r="G160" i="10"/>
  <c r="M160" i="10" s="1"/>
  <c r="J52" i="1"/>
  <c r="E53" i="1" s="1"/>
  <c r="G165" i="9" l="1"/>
  <c r="J160" i="10"/>
  <c r="E161" i="10" s="1"/>
  <c r="D53" i="1"/>
  <c r="I53" i="1" s="1"/>
  <c r="M165" i="9" l="1"/>
  <c r="J165" i="9"/>
  <c r="D161" i="10"/>
  <c r="F161" i="10" s="1"/>
  <c r="L161" i="10" s="1"/>
  <c r="F53" i="1"/>
  <c r="L53" i="1" s="1"/>
  <c r="E166" i="9" l="1"/>
  <c r="D166" i="9"/>
  <c r="I161" i="10"/>
  <c r="G161" i="10"/>
  <c r="M161" i="10" s="1"/>
  <c r="G53" i="1"/>
  <c r="M53" i="1" s="1"/>
  <c r="F166" i="9" l="1"/>
  <c r="L166" i="9" s="1"/>
  <c r="I166" i="9"/>
  <c r="G166" i="9"/>
  <c r="J161" i="10"/>
  <c r="D162" i="10" s="1"/>
  <c r="J53" i="1"/>
  <c r="D54" i="1" s="1"/>
  <c r="I54" i="1" s="1"/>
  <c r="M166" i="9" l="1"/>
  <c r="J166" i="9"/>
  <c r="E162" i="10"/>
  <c r="E54" i="1"/>
  <c r="I162" i="10"/>
  <c r="F162" i="10"/>
  <c r="L162" i="10" s="1"/>
  <c r="F54" i="1"/>
  <c r="L54" i="1" s="1"/>
  <c r="D167" i="9" l="1"/>
  <c r="E167" i="9"/>
  <c r="G54" i="1"/>
  <c r="M54" i="1" s="1"/>
  <c r="G162" i="10"/>
  <c r="F167" i="9" l="1"/>
  <c r="L167" i="9" s="1"/>
  <c r="I167" i="9"/>
  <c r="J54" i="1"/>
  <c r="D55" i="1" s="1"/>
  <c r="I55" i="1" s="1"/>
  <c r="M162" i="10"/>
  <c r="J162" i="10"/>
  <c r="G167" i="9" l="1"/>
  <c r="E55" i="1"/>
  <c r="D163" i="10"/>
  <c r="E163" i="10"/>
  <c r="F55" i="1"/>
  <c r="L55" i="1" s="1"/>
  <c r="J167" i="9" l="1"/>
  <c r="M167" i="9"/>
  <c r="I163" i="10"/>
  <c r="F163" i="10"/>
  <c r="L163" i="10" s="1"/>
  <c r="G55" i="1"/>
  <c r="D168" i="9" l="1"/>
  <c r="E168" i="9"/>
  <c r="G163" i="10"/>
  <c r="M55" i="1"/>
  <c r="J55" i="1"/>
  <c r="I168" i="9" l="1"/>
  <c r="F168" i="9"/>
  <c r="L168" i="9" s="1"/>
  <c r="M163" i="10"/>
  <c r="J163" i="10"/>
  <c r="E56" i="1"/>
  <c r="D56" i="1"/>
  <c r="I56" i="1" s="1"/>
  <c r="G168" i="9" l="1"/>
  <c r="E164" i="10"/>
  <c r="D164" i="10"/>
  <c r="F56" i="1"/>
  <c r="L56" i="1" s="1"/>
  <c r="M168" i="9" l="1"/>
  <c r="J168" i="9"/>
  <c r="I164" i="10"/>
  <c r="F164" i="10"/>
  <c r="L164" i="10" s="1"/>
  <c r="G56" i="1"/>
  <c r="M56" i="1" s="1"/>
  <c r="E169" i="9" l="1"/>
  <c r="D169" i="9"/>
  <c r="G164" i="10"/>
  <c r="M164" i="10" s="1"/>
  <c r="J56" i="1"/>
  <c r="D57" i="1" s="1"/>
  <c r="I57" i="1" s="1"/>
  <c r="F169" i="9" l="1"/>
  <c r="L169" i="9" s="1"/>
  <c r="I169" i="9"/>
  <c r="G169" i="9"/>
  <c r="J164" i="10"/>
  <c r="D165" i="10" s="1"/>
  <c r="E57" i="1"/>
  <c r="F57" i="1"/>
  <c r="L57" i="1" s="1"/>
  <c r="J169" i="9" l="1"/>
  <c r="M169" i="9"/>
  <c r="E165" i="10"/>
  <c r="F165" i="10"/>
  <c r="L165" i="10" s="1"/>
  <c r="I165" i="10"/>
  <c r="G57" i="1"/>
  <c r="M57" i="1" s="1"/>
  <c r="E170" i="9" l="1"/>
  <c r="D170" i="9"/>
  <c r="G165" i="10"/>
  <c r="J57" i="1"/>
  <c r="D58" i="1" s="1"/>
  <c r="I58" i="1" s="1"/>
  <c r="F170" i="9" l="1"/>
  <c r="I170" i="9"/>
  <c r="M165" i="10"/>
  <c r="J165" i="10"/>
  <c r="E58" i="1"/>
  <c r="F58" i="1"/>
  <c r="L58" i="1" s="1"/>
  <c r="L170" i="9" l="1"/>
  <c r="G170" i="9"/>
  <c r="D166" i="10"/>
  <c r="E166" i="10"/>
  <c r="G58" i="1"/>
  <c r="M58" i="1" s="1"/>
  <c r="J170" i="9" l="1"/>
  <c r="M170" i="9"/>
  <c r="J58" i="1"/>
  <c r="E59" i="1" s="1"/>
  <c r="I166" i="10"/>
  <c r="F166" i="10"/>
  <c r="L166" i="10" s="1"/>
  <c r="D59" i="1" l="1"/>
  <c r="I59" i="1" s="1"/>
  <c r="E171" i="9"/>
  <c r="D171" i="9"/>
  <c r="G166" i="10"/>
  <c r="F59" i="1"/>
  <c r="L59" i="1" s="1"/>
  <c r="I171" i="9" l="1"/>
  <c r="F171" i="9"/>
  <c r="L171" i="9" s="1"/>
  <c r="G171" i="9"/>
  <c r="M171" i="9" s="1"/>
  <c r="M166" i="10"/>
  <c r="J166" i="10"/>
  <c r="G59" i="1"/>
  <c r="M59" i="1" s="1"/>
  <c r="J171" i="9" l="1"/>
  <c r="E167" i="10"/>
  <c r="D167" i="10"/>
  <c r="J59" i="1"/>
  <c r="E60" i="1" s="1"/>
  <c r="D172" i="9" l="1"/>
  <c r="E172" i="9"/>
  <c r="F167" i="10"/>
  <c r="L167" i="10" s="1"/>
  <c r="I167" i="10"/>
  <c r="D60" i="1"/>
  <c r="I172" i="9" l="1"/>
  <c r="F172" i="9"/>
  <c r="G167" i="10"/>
  <c r="M167" i="10" s="1"/>
  <c r="F60" i="1"/>
  <c r="I60" i="1"/>
  <c r="L172" i="9" l="1"/>
  <c r="G172" i="9"/>
  <c r="J167" i="10"/>
  <c r="E168" i="10" s="1"/>
  <c r="L60" i="1"/>
  <c r="G60" i="1"/>
  <c r="J172" i="9" l="1"/>
  <c r="M172" i="9"/>
  <c r="D168" i="10"/>
  <c r="I168" i="10" s="1"/>
  <c r="M60" i="1"/>
  <c r="J60" i="1"/>
  <c r="E173" i="9" l="1"/>
  <c r="D173" i="9"/>
  <c r="F168" i="10"/>
  <c r="L168" i="10" s="1"/>
  <c r="E61" i="1"/>
  <c r="D61" i="1"/>
  <c r="I173" i="9" l="1"/>
  <c r="F173" i="9"/>
  <c r="G168" i="10"/>
  <c r="M168" i="10" s="1"/>
  <c r="I61" i="1"/>
  <c r="F61" i="1"/>
  <c r="L61" i="1" s="1"/>
  <c r="L173" i="9" l="1"/>
  <c r="G173" i="9"/>
  <c r="J168" i="10"/>
  <c r="E169" i="10" s="1"/>
  <c r="G61" i="1"/>
  <c r="M61" i="1" s="1"/>
  <c r="D169" i="10" l="1"/>
  <c r="F169" i="10" s="1"/>
  <c r="L169" i="10" s="1"/>
  <c r="M173" i="9"/>
  <c r="J173" i="9"/>
  <c r="I169" i="10"/>
  <c r="G169" i="10"/>
  <c r="M169" i="10" s="1"/>
  <c r="J61" i="1"/>
  <c r="D62" i="1" s="1"/>
  <c r="E174" i="9" l="1"/>
  <c r="D174" i="9"/>
  <c r="J169" i="10"/>
  <c r="D170" i="10" s="1"/>
  <c r="I170" i="10" s="1"/>
  <c r="E62" i="1"/>
  <c r="I62" i="1"/>
  <c r="F62" i="1"/>
  <c r="L62" i="1" s="1"/>
  <c r="I174" i="9" l="1"/>
  <c r="F174" i="9"/>
  <c r="F170" i="10"/>
  <c r="L170" i="10" s="1"/>
  <c r="E170" i="10"/>
  <c r="G62" i="1"/>
  <c r="L174" i="9" l="1"/>
  <c r="G174" i="9"/>
  <c r="G170" i="10"/>
  <c r="M170" i="10" s="1"/>
  <c r="J62" i="1"/>
  <c r="M62" i="1"/>
  <c r="J174" i="9" l="1"/>
  <c r="M174" i="9"/>
  <c r="J170" i="10"/>
  <c r="E171" i="10" s="1"/>
  <c r="D63" i="1"/>
  <c r="E63" i="1"/>
  <c r="D171" i="10" l="1"/>
  <c r="I171" i="10" s="1"/>
  <c r="E175" i="9"/>
  <c r="D175" i="9"/>
  <c r="F171" i="10"/>
  <c r="L171" i="10" s="1"/>
  <c r="I63" i="1"/>
  <c r="F63" i="1"/>
  <c r="L63" i="1" s="1"/>
  <c r="F175" i="9" l="1"/>
  <c r="L175" i="9" s="1"/>
  <c r="I175" i="9"/>
  <c r="G175" i="9"/>
  <c r="M175" i="9" s="1"/>
  <c r="G171" i="10"/>
  <c r="M171" i="10" s="1"/>
  <c r="G63" i="1"/>
  <c r="J175" i="9" l="1"/>
  <c r="E176" i="9" s="1"/>
  <c r="D176" i="9"/>
  <c r="F176" i="9" s="1"/>
  <c r="L176" i="9" s="1"/>
  <c r="I176" i="9"/>
  <c r="J171" i="10"/>
  <c r="E172" i="10" s="1"/>
  <c r="M63" i="1"/>
  <c r="J63" i="1"/>
  <c r="G176" i="9" l="1"/>
  <c r="M176" i="9" s="1"/>
  <c r="J176" i="9"/>
  <c r="D172" i="10"/>
  <c r="D64" i="1"/>
  <c r="E64" i="1"/>
  <c r="D177" i="9" l="1"/>
  <c r="E177" i="9"/>
  <c r="I172" i="10"/>
  <c r="F172" i="10"/>
  <c r="F64" i="1"/>
  <c r="L64" i="1" s="1"/>
  <c r="I64" i="1"/>
  <c r="I177" i="9" l="1"/>
  <c r="F177" i="9"/>
  <c r="L177" i="9" s="1"/>
  <c r="L172" i="10"/>
  <c r="G172" i="10"/>
  <c r="G64" i="1"/>
  <c r="G177" i="9" l="1"/>
  <c r="M172" i="10"/>
  <c r="J172" i="10"/>
  <c r="M64" i="1"/>
  <c r="J64" i="1"/>
  <c r="M177" i="9" l="1"/>
  <c r="J177" i="9"/>
  <c r="E173" i="10"/>
  <c r="D173" i="10"/>
  <c r="D65" i="1"/>
  <c r="E65" i="1"/>
  <c r="D178" i="9" l="1"/>
  <c r="E178" i="9"/>
  <c r="F173" i="10"/>
  <c r="L173" i="10" s="1"/>
  <c r="I173" i="10"/>
  <c r="I65" i="1"/>
  <c r="F65" i="1"/>
  <c r="L65" i="1" s="1"/>
  <c r="I178" i="9" l="1"/>
  <c r="F178" i="9"/>
  <c r="L178" i="9" s="1"/>
  <c r="G173" i="10"/>
  <c r="G65" i="1"/>
  <c r="G178" i="9" l="1"/>
  <c r="J173" i="10"/>
  <c r="M173" i="10"/>
  <c r="M65" i="1"/>
  <c r="J65" i="1"/>
  <c r="J178" i="9" l="1"/>
  <c r="M178" i="9"/>
  <c r="D174" i="10"/>
  <c r="E174" i="10"/>
  <c r="D66" i="1"/>
  <c r="E66" i="1"/>
  <c r="D179" i="9" l="1"/>
  <c r="E179" i="9"/>
  <c r="F174" i="10"/>
  <c r="L174" i="10" s="1"/>
  <c r="I174" i="10"/>
  <c r="I66" i="1"/>
  <c r="F66" i="1"/>
  <c r="L66" i="1" s="1"/>
  <c r="F179" i="9" l="1"/>
  <c r="L179" i="9" s="1"/>
  <c r="I179" i="9"/>
  <c r="G174" i="10"/>
  <c r="G66" i="1"/>
  <c r="G179" i="9" l="1"/>
  <c r="M174" i="10"/>
  <c r="J174" i="10"/>
  <c r="M66" i="1"/>
  <c r="J66" i="1"/>
  <c r="J179" i="9" l="1"/>
  <c r="M179" i="9"/>
  <c r="E175" i="10"/>
  <c r="D175" i="10"/>
  <c r="E67" i="1"/>
  <c r="D67" i="1"/>
  <c r="D180" i="9" l="1"/>
  <c r="E180" i="9"/>
  <c r="I175" i="10"/>
  <c r="F175" i="10"/>
  <c r="L175" i="10" s="1"/>
  <c r="I67" i="1"/>
  <c r="F67" i="1"/>
  <c r="L67" i="1" s="1"/>
  <c r="I180" i="9" l="1"/>
  <c r="F180" i="9"/>
  <c r="L180" i="9" s="1"/>
  <c r="G175" i="10"/>
  <c r="G67" i="1"/>
  <c r="G180" i="9" l="1"/>
  <c r="M175" i="10"/>
  <c r="J175" i="10"/>
  <c r="M67" i="1"/>
  <c r="J67" i="1"/>
  <c r="M180" i="9" l="1"/>
  <c r="J180" i="9"/>
  <c r="D176" i="10"/>
  <c r="E176" i="10"/>
  <c r="D68" i="1"/>
  <c r="E68" i="1"/>
  <c r="D181" i="9" l="1"/>
  <c r="E181" i="9"/>
  <c r="I176" i="10"/>
  <c r="F176" i="10"/>
  <c r="L176" i="10" s="1"/>
  <c r="I68" i="1"/>
  <c r="F68" i="1"/>
  <c r="L68" i="1" s="1"/>
  <c r="G176" i="10" l="1"/>
  <c r="M176" i="10" s="1"/>
  <c r="I181" i="9"/>
  <c r="F181" i="9"/>
  <c r="L181" i="9" s="1"/>
  <c r="G68" i="1"/>
  <c r="J176" i="10" l="1"/>
  <c r="G181" i="9"/>
  <c r="D177" i="10"/>
  <c r="E177" i="10"/>
  <c r="M68" i="1"/>
  <c r="J68" i="1"/>
  <c r="J181" i="9" l="1"/>
  <c r="M181" i="9"/>
  <c r="F177" i="10"/>
  <c r="L177" i="10" s="1"/>
  <c r="I177" i="10"/>
  <c r="D69" i="1"/>
  <c r="E69" i="1"/>
  <c r="G177" i="10" l="1"/>
  <c r="M177" i="10" s="1"/>
  <c r="D182" i="9"/>
  <c r="E182" i="9"/>
  <c r="J177" i="10"/>
  <c r="I69" i="1"/>
  <c r="F69" i="1"/>
  <c r="L69" i="1" s="1"/>
  <c r="I182" i="9" l="1"/>
  <c r="F182" i="9"/>
  <c r="L182" i="9" s="1"/>
  <c r="E178" i="10"/>
  <c r="D178" i="10"/>
  <c r="G69" i="1"/>
  <c r="G182" i="9" l="1"/>
  <c r="F178" i="10"/>
  <c r="L178" i="10" s="1"/>
  <c r="I178" i="10"/>
  <c r="M69" i="1"/>
  <c r="J69" i="1"/>
  <c r="M182" i="9" l="1"/>
  <c r="J182" i="9"/>
  <c r="G178" i="10"/>
  <c r="E70" i="1"/>
  <c r="D70" i="1"/>
  <c r="E183" i="9" l="1"/>
  <c r="D183" i="9"/>
  <c r="M178" i="10"/>
  <c r="J178" i="10"/>
  <c r="I70" i="1"/>
  <c r="F70" i="1"/>
  <c r="L70" i="1" s="1"/>
  <c r="F183" i="9" l="1"/>
  <c r="L183" i="9" s="1"/>
  <c r="I183" i="9"/>
  <c r="E179" i="10"/>
  <c r="D179" i="10"/>
  <c r="G70" i="1"/>
  <c r="G183" i="9" l="1"/>
  <c r="F179" i="10"/>
  <c r="I179" i="10"/>
  <c r="M70" i="1"/>
  <c r="J70" i="1"/>
  <c r="M183" i="9" l="1"/>
  <c r="J183" i="9"/>
  <c r="L179" i="10"/>
  <c r="G179" i="10"/>
  <c r="E71" i="1"/>
  <c r="D71" i="1"/>
  <c r="D184" i="9" l="1"/>
  <c r="E184" i="9"/>
  <c r="M179" i="10"/>
  <c r="J179" i="10"/>
  <c r="I71" i="1"/>
  <c r="F71" i="1"/>
  <c r="L71" i="1" s="1"/>
  <c r="I184" i="9" l="1"/>
  <c r="F184" i="9"/>
  <c r="L184" i="9" s="1"/>
  <c r="D180" i="10"/>
  <c r="E180" i="10"/>
  <c r="G71" i="1"/>
  <c r="G184" i="9" l="1"/>
  <c r="F180" i="10"/>
  <c r="L180" i="10" s="1"/>
  <c r="I180" i="10"/>
  <c r="M71" i="1"/>
  <c r="J71" i="1"/>
  <c r="M184" i="9" l="1"/>
  <c r="J184" i="9"/>
  <c r="G180" i="10"/>
  <c r="E72" i="1"/>
  <c r="D72" i="1"/>
  <c r="D185" i="9" l="1"/>
  <c r="E185" i="9"/>
  <c r="M180" i="10"/>
  <c r="J180" i="10"/>
  <c r="I72" i="1"/>
  <c r="F72" i="1"/>
  <c r="L72" i="1" s="1"/>
  <c r="I185" i="9" l="1"/>
  <c r="F185" i="9"/>
  <c r="L185" i="9" s="1"/>
  <c r="D181" i="10"/>
  <c r="E181" i="10"/>
  <c r="G72" i="1"/>
  <c r="G185" i="9" l="1"/>
  <c r="F181" i="10"/>
  <c r="L181" i="10" s="1"/>
  <c r="I181" i="10"/>
  <c r="M72" i="1"/>
  <c r="J72" i="1"/>
  <c r="M185" i="9" l="1"/>
  <c r="J185" i="9"/>
  <c r="G181" i="10"/>
  <c r="E73" i="1"/>
  <c r="D73" i="1"/>
  <c r="E186" i="9" l="1"/>
  <c r="D186" i="9"/>
  <c r="M181" i="10"/>
  <c r="J181" i="10"/>
  <c r="I73" i="1"/>
  <c r="F73" i="1"/>
  <c r="L73" i="1" s="1"/>
  <c r="I186" i="9" l="1"/>
  <c r="F186" i="9"/>
  <c r="L186" i="9" s="1"/>
  <c r="E182" i="10"/>
  <c r="D182" i="10"/>
  <c r="G73" i="1"/>
  <c r="G186" i="9" l="1"/>
  <c r="F182" i="10"/>
  <c r="L182" i="10" s="1"/>
  <c r="I182" i="10"/>
  <c r="M73" i="1"/>
  <c r="J73" i="1"/>
  <c r="M186" i="9" l="1"/>
  <c r="J186" i="9"/>
  <c r="G182" i="10"/>
  <c r="D74" i="1"/>
  <c r="E74" i="1"/>
  <c r="D187" i="9" l="1"/>
  <c r="E187" i="9"/>
  <c r="M182" i="10"/>
  <c r="J182" i="10"/>
  <c r="I74" i="1"/>
  <c r="F74" i="1"/>
  <c r="L74" i="1" s="1"/>
  <c r="F187" i="9" l="1"/>
  <c r="L187" i="9" s="1"/>
  <c r="I187" i="9"/>
  <c r="E183" i="10"/>
  <c r="D183" i="10"/>
  <c r="G74" i="1"/>
  <c r="G187" i="9" l="1"/>
  <c r="F183" i="10"/>
  <c r="L183" i="10" s="1"/>
  <c r="I183" i="10"/>
  <c r="M74" i="1"/>
  <c r="J74" i="1"/>
  <c r="J187" i="9" l="1"/>
  <c r="M187" i="9"/>
  <c r="G183" i="10"/>
  <c r="E75" i="1"/>
  <c r="D75" i="1"/>
  <c r="E188" i="9" l="1"/>
  <c r="D188" i="9"/>
  <c r="M183" i="10"/>
  <c r="J183" i="10"/>
  <c r="I75" i="1"/>
  <c r="F75" i="1"/>
  <c r="L75" i="1" s="1"/>
  <c r="F188" i="9" l="1"/>
  <c r="I188" i="9"/>
  <c r="E184" i="10"/>
  <c r="D184" i="10"/>
  <c r="G75" i="1"/>
  <c r="G188" i="9" l="1"/>
  <c r="L188" i="9"/>
  <c r="F184" i="10"/>
  <c r="L184" i="10" s="1"/>
  <c r="I184" i="10"/>
  <c r="M75" i="1"/>
  <c r="J75" i="1"/>
  <c r="J188" i="9" l="1"/>
  <c r="M188" i="9"/>
  <c r="G184" i="10"/>
  <c r="E76" i="1"/>
  <c r="D76" i="1"/>
  <c r="E189" i="9" l="1"/>
  <c r="D189" i="9"/>
  <c r="M184" i="10"/>
  <c r="J184" i="10"/>
  <c r="I76" i="1"/>
  <c r="F76" i="1"/>
  <c r="L76" i="1" s="1"/>
  <c r="I189" i="9" l="1"/>
  <c r="F189" i="9"/>
  <c r="E185" i="10"/>
  <c r="D185" i="10"/>
  <c r="G76" i="1"/>
  <c r="L189" i="9" l="1"/>
  <c r="G189" i="9"/>
  <c r="F185" i="10"/>
  <c r="L185" i="10" s="1"/>
  <c r="I185" i="10"/>
  <c r="M76" i="1"/>
  <c r="J76" i="1"/>
  <c r="J189" i="9" l="1"/>
  <c r="M189" i="9"/>
  <c r="G185" i="10"/>
  <c r="D77" i="1"/>
  <c r="E77" i="1"/>
  <c r="E190" i="9" l="1"/>
  <c r="D190" i="9"/>
  <c r="M185" i="10"/>
  <c r="J185" i="10"/>
  <c r="I77" i="1"/>
  <c r="F77" i="1"/>
  <c r="L77" i="1" s="1"/>
  <c r="I190" i="9" l="1"/>
  <c r="F190" i="9"/>
  <c r="E186" i="10"/>
  <c r="D186" i="10"/>
  <c r="G77" i="1"/>
  <c r="G190" i="9" l="1"/>
  <c r="L190" i="9"/>
  <c r="F186" i="10"/>
  <c r="L186" i="10" s="1"/>
  <c r="I186" i="10"/>
  <c r="M77" i="1"/>
  <c r="J77" i="1"/>
  <c r="J190" i="9" l="1"/>
  <c r="M190" i="9"/>
  <c r="G186" i="10"/>
  <c r="E78" i="1"/>
  <c r="D78" i="1"/>
  <c r="E191" i="9" l="1"/>
  <c r="D191" i="9"/>
  <c r="M186" i="10"/>
  <c r="J186" i="10"/>
  <c r="I78" i="1"/>
  <c r="F78" i="1"/>
  <c r="L78" i="1" s="1"/>
  <c r="F191" i="9" l="1"/>
  <c r="L191" i="9" s="1"/>
  <c r="I191" i="9"/>
  <c r="D187" i="10"/>
  <c r="E187" i="10"/>
  <c r="G78" i="1"/>
  <c r="G191" i="9" l="1"/>
  <c r="I187" i="10"/>
  <c r="F187" i="10"/>
  <c r="L187" i="10" s="1"/>
  <c r="M78" i="1"/>
  <c r="J78" i="1"/>
  <c r="M191" i="9" l="1"/>
  <c r="J191" i="9"/>
  <c r="G187" i="10"/>
  <c r="E79" i="1"/>
  <c r="D79" i="1"/>
  <c r="E192" i="9" l="1"/>
  <c r="D192" i="9"/>
  <c r="M187" i="10"/>
  <c r="J187" i="10"/>
  <c r="I79" i="1"/>
  <c r="F79" i="1"/>
  <c r="L79" i="1" s="1"/>
  <c r="I192" i="9" l="1"/>
  <c r="F192" i="9"/>
  <c r="E188" i="10"/>
  <c r="D188" i="10"/>
  <c r="G79" i="1"/>
  <c r="M79" i="1" s="1"/>
  <c r="L192" i="9" l="1"/>
  <c r="G192" i="9"/>
  <c r="F188" i="10"/>
  <c r="L188" i="10" s="1"/>
  <c r="I188" i="10"/>
  <c r="J79" i="1"/>
  <c r="E80" i="1" s="1"/>
  <c r="M192" i="9" l="1"/>
  <c r="J192" i="9"/>
  <c r="G188" i="10"/>
  <c r="D80" i="1"/>
  <c r="F80" i="1" s="1"/>
  <c r="L80" i="1" s="1"/>
  <c r="I80" i="1"/>
  <c r="E193" i="9" l="1"/>
  <c r="D193" i="9"/>
  <c r="M188" i="10"/>
  <c r="J188" i="10"/>
  <c r="G80" i="1"/>
  <c r="I193" i="9" l="1"/>
  <c r="F193" i="9"/>
  <c r="E189" i="10"/>
  <c r="D189" i="10"/>
  <c r="M80" i="1"/>
  <c r="J80" i="1"/>
  <c r="L193" i="9" l="1"/>
  <c r="G193" i="9"/>
  <c r="I189" i="10"/>
  <c r="F189" i="10"/>
  <c r="L189" i="10" s="1"/>
  <c r="E81" i="1"/>
  <c r="D81" i="1"/>
  <c r="M193" i="9" l="1"/>
  <c r="J193" i="9"/>
  <c r="G189" i="10"/>
  <c r="F81" i="1"/>
  <c r="L81" i="1" s="1"/>
  <c r="I81" i="1"/>
  <c r="E194" i="9" l="1"/>
  <c r="D194" i="9"/>
  <c r="M189" i="10"/>
  <c r="J189" i="10"/>
  <c r="G81" i="1"/>
  <c r="M81" i="1" s="1"/>
  <c r="F194" i="9" l="1"/>
  <c r="I194" i="9"/>
  <c r="E190" i="10"/>
  <c r="D190" i="10"/>
  <c r="J81" i="1"/>
  <c r="E82" i="1" s="1"/>
  <c r="L194" i="9" l="1"/>
  <c r="G194" i="9"/>
  <c r="F190" i="10"/>
  <c r="L190" i="10" s="1"/>
  <c r="I190" i="10"/>
  <c r="D82" i="1"/>
  <c r="F82" i="1" s="1"/>
  <c r="L82" i="1" s="1"/>
  <c r="I82" i="1"/>
  <c r="J194" i="9" l="1"/>
  <c r="M194" i="9"/>
  <c r="G190" i="10"/>
  <c r="G82" i="1"/>
  <c r="M82" i="1" s="1"/>
  <c r="E195" i="9" l="1"/>
  <c r="D195" i="9"/>
  <c r="M190" i="10"/>
  <c r="J190" i="10"/>
  <c r="J82" i="1"/>
  <c r="D83" i="1" s="1"/>
  <c r="I195" i="9" l="1"/>
  <c r="F195" i="9"/>
  <c r="L195" i="9" s="1"/>
  <c r="E191" i="10"/>
  <c r="D191" i="10"/>
  <c r="E83" i="1"/>
  <c r="I83" i="1"/>
  <c r="F83" i="1"/>
  <c r="L83" i="1" s="1"/>
  <c r="G195" i="9" l="1"/>
  <c r="I191" i="10"/>
  <c r="F191" i="10"/>
  <c r="L191" i="10" s="1"/>
  <c r="G83" i="1"/>
  <c r="G191" i="10" l="1"/>
  <c r="M191" i="10" s="1"/>
  <c r="M195" i="9"/>
  <c r="J195" i="9"/>
  <c r="J191" i="10"/>
  <c r="M83" i="1"/>
  <c r="J83" i="1"/>
  <c r="D196" i="9" l="1"/>
  <c r="E196" i="9"/>
  <c r="E192" i="10"/>
  <c r="D192" i="10"/>
  <c r="E84" i="1"/>
  <c r="D84" i="1"/>
  <c r="I196" i="9" l="1"/>
  <c r="F196" i="9"/>
  <c r="L196" i="9" s="1"/>
  <c r="F192" i="10"/>
  <c r="L192" i="10" s="1"/>
  <c r="I192" i="10"/>
  <c r="I84" i="1"/>
  <c r="F84" i="1"/>
  <c r="L84" i="1" s="1"/>
  <c r="G192" i="10" l="1"/>
  <c r="G196" i="9"/>
  <c r="G84" i="1"/>
  <c r="J196" i="9" l="1"/>
  <c r="M196" i="9"/>
  <c r="M192" i="10"/>
  <c r="J192" i="10"/>
  <c r="M84" i="1"/>
  <c r="J84" i="1"/>
  <c r="E193" i="10" l="1"/>
  <c r="D193" i="10"/>
  <c r="D197" i="9"/>
  <c r="E197" i="9"/>
  <c r="D85" i="1"/>
  <c r="E85" i="1"/>
  <c r="F193" i="10" l="1"/>
  <c r="I193" i="10"/>
  <c r="F197" i="9"/>
  <c r="L197" i="9" s="1"/>
  <c r="I197" i="9"/>
  <c r="I85" i="1"/>
  <c r="F85" i="1"/>
  <c r="L85" i="1" s="1"/>
  <c r="L193" i="10" l="1"/>
  <c r="G193" i="10"/>
  <c r="G197" i="9"/>
  <c r="G85" i="1"/>
  <c r="M197" i="9" l="1"/>
  <c r="J197" i="9"/>
  <c r="M193" i="10"/>
  <c r="J193" i="10"/>
  <c r="M85" i="1"/>
  <c r="J85" i="1"/>
  <c r="E198" i="9" l="1"/>
  <c r="D198" i="9"/>
  <c r="D194" i="10"/>
  <c r="E194" i="10"/>
  <c r="D86" i="1"/>
  <c r="E86" i="1"/>
  <c r="I194" i="10" l="1"/>
  <c r="F194" i="10"/>
  <c r="L194" i="10" s="1"/>
  <c r="F198" i="9"/>
  <c r="L198" i="9" s="1"/>
  <c r="I198" i="9"/>
  <c r="I86" i="1"/>
  <c r="F86" i="1"/>
  <c r="L86" i="1" s="1"/>
  <c r="G198" i="9" l="1"/>
  <c r="G194" i="10"/>
  <c r="G86" i="1"/>
  <c r="M194" i="10" l="1"/>
  <c r="J194" i="10"/>
  <c r="M198" i="9"/>
  <c r="J198" i="9"/>
  <c r="M86" i="1"/>
  <c r="J86" i="1"/>
  <c r="D195" i="10" l="1"/>
  <c r="E195" i="10"/>
  <c r="E199" i="9"/>
  <c r="D199" i="9"/>
  <c r="D87" i="1"/>
  <c r="E87" i="1"/>
  <c r="F199" i="9" l="1"/>
  <c r="L199" i="9" s="1"/>
  <c r="I199" i="9"/>
  <c r="G199" i="9"/>
  <c r="M199" i="9" s="1"/>
  <c r="F195" i="10"/>
  <c r="L195" i="10" s="1"/>
  <c r="I195" i="10"/>
  <c r="I87" i="1"/>
  <c r="F87" i="1"/>
  <c r="L87" i="1" s="1"/>
  <c r="J199" i="9" l="1"/>
  <c r="D200" i="9"/>
  <c r="E200" i="9"/>
  <c r="G195" i="10"/>
  <c r="G87" i="1"/>
  <c r="M195" i="10" l="1"/>
  <c r="J195" i="10"/>
  <c r="F200" i="9"/>
  <c r="L200" i="9" s="1"/>
  <c r="I200" i="9"/>
  <c r="M87" i="1"/>
  <c r="J87" i="1"/>
  <c r="E196" i="10" l="1"/>
  <c r="D196" i="10"/>
  <c r="G200" i="9"/>
  <c r="E88" i="1"/>
  <c r="D88" i="1"/>
  <c r="I196" i="10" l="1"/>
  <c r="F196" i="10"/>
  <c r="J200" i="9"/>
  <c r="M200" i="9"/>
  <c r="I88" i="1"/>
  <c r="F88" i="1"/>
  <c r="L88" i="1" s="1"/>
  <c r="D201" i="9" l="1"/>
  <c r="E201" i="9"/>
  <c r="L196" i="10"/>
  <c r="G196" i="10"/>
  <c r="G88" i="1"/>
  <c r="M88" i="1" s="1"/>
  <c r="M196" i="10" l="1"/>
  <c r="J196" i="10"/>
  <c r="F201" i="9"/>
  <c r="I201" i="9"/>
  <c r="J88" i="1"/>
  <c r="E89" i="1" s="1"/>
  <c r="L201" i="9" l="1"/>
  <c r="G201" i="9"/>
  <c r="D197" i="10"/>
  <c r="E197" i="10"/>
  <c r="D89" i="1"/>
  <c r="F89" i="1" s="1"/>
  <c r="L89" i="1" s="1"/>
  <c r="I89" i="1"/>
  <c r="F197" i="10" l="1"/>
  <c r="L197" i="10" s="1"/>
  <c r="I197" i="10"/>
  <c r="J201" i="9"/>
  <c r="M201" i="9"/>
  <c r="G197" i="10"/>
  <c r="M197" i="10" s="1"/>
  <c r="G89" i="1"/>
  <c r="M89" i="1" s="1"/>
  <c r="J197" i="10" l="1"/>
  <c r="D198" i="10" s="1"/>
  <c r="E198" i="10"/>
  <c r="E202" i="9"/>
  <c r="D202" i="9"/>
  <c r="F198" i="10"/>
  <c r="L198" i="10" s="1"/>
  <c r="I198" i="10"/>
  <c r="J89" i="1"/>
  <c r="D90" i="1" s="1"/>
  <c r="I202" i="9" l="1"/>
  <c r="F202" i="9"/>
  <c r="L202" i="9" s="1"/>
  <c r="G198" i="10"/>
  <c r="E90" i="1"/>
  <c r="I90" i="1"/>
  <c r="F90" i="1"/>
  <c r="L90" i="1" s="1"/>
  <c r="G202" i="9" l="1"/>
  <c r="M202" i="9" s="1"/>
  <c r="M198" i="10"/>
  <c r="J198" i="10"/>
  <c r="G90" i="1"/>
  <c r="J202" i="9" l="1"/>
  <c r="D203" i="9"/>
  <c r="E203" i="9"/>
  <c r="E199" i="10"/>
  <c r="D199" i="10"/>
  <c r="M90" i="1"/>
  <c r="J90" i="1"/>
  <c r="F203" i="9" l="1"/>
  <c r="L203" i="9" s="1"/>
  <c r="I203" i="9"/>
  <c r="I199" i="10"/>
  <c r="F199" i="10"/>
  <c r="L199" i="10" s="1"/>
  <c r="E91" i="1"/>
  <c r="D91" i="1"/>
  <c r="G199" i="10" l="1"/>
  <c r="M199" i="10" s="1"/>
  <c r="G203" i="9"/>
  <c r="I91" i="1"/>
  <c r="F91" i="1"/>
  <c r="L91" i="1" s="1"/>
  <c r="J199" i="10" l="1"/>
  <c r="J203" i="9"/>
  <c r="M203" i="9"/>
  <c r="D200" i="10"/>
  <c r="E200" i="10"/>
  <c r="G91" i="1"/>
  <c r="E204" i="9" l="1"/>
  <c r="D204" i="9"/>
  <c r="F200" i="10"/>
  <c r="L200" i="10" s="1"/>
  <c r="I200" i="10"/>
  <c r="M91" i="1"/>
  <c r="J91" i="1"/>
  <c r="F204" i="9" l="1"/>
  <c r="I204" i="9"/>
  <c r="G200" i="10"/>
  <c r="M200" i="10" s="1"/>
  <c r="E92" i="1"/>
  <c r="D92" i="1"/>
  <c r="J200" i="10" l="1"/>
  <c r="D201" i="10" s="1"/>
  <c r="L204" i="9"/>
  <c r="G204" i="9"/>
  <c r="E201" i="10"/>
  <c r="I92" i="1"/>
  <c r="F92" i="1"/>
  <c r="L92" i="1" s="1"/>
  <c r="M204" i="9" l="1"/>
  <c r="J204" i="9"/>
  <c r="I201" i="10"/>
  <c r="F201" i="10"/>
  <c r="L201" i="10" s="1"/>
  <c r="G92" i="1"/>
  <c r="E205" i="9" l="1"/>
  <c r="D205" i="9"/>
  <c r="G201" i="10"/>
  <c r="M92" i="1"/>
  <c r="J92" i="1"/>
  <c r="I205" i="9" l="1"/>
  <c r="F205" i="9"/>
  <c r="L205" i="9" s="1"/>
  <c r="M201" i="10"/>
  <c r="J201" i="10"/>
  <c r="D93" i="1"/>
  <c r="E93" i="1"/>
  <c r="G205" i="9" l="1"/>
  <c r="D202" i="10"/>
  <c r="E202" i="10"/>
  <c r="I93" i="1"/>
  <c r="F93" i="1"/>
  <c r="L93" i="1" s="1"/>
  <c r="M205" i="9" l="1"/>
  <c r="J205" i="9"/>
  <c r="F202" i="10"/>
  <c r="L202" i="10" s="1"/>
  <c r="I202" i="10"/>
  <c r="G93" i="1"/>
  <c r="D206" i="9" l="1"/>
  <c r="E206" i="9"/>
  <c r="G202" i="10"/>
  <c r="M202" i="10" s="1"/>
  <c r="M93" i="1"/>
  <c r="J93" i="1"/>
  <c r="J202" i="10" l="1"/>
  <c r="F206" i="9"/>
  <c r="L206" i="9" s="1"/>
  <c r="I206" i="9"/>
  <c r="E203" i="10"/>
  <c r="D203" i="10"/>
  <c r="D94" i="1"/>
  <c r="E94" i="1"/>
  <c r="G206" i="9" l="1"/>
  <c r="F203" i="10"/>
  <c r="L203" i="10" s="1"/>
  <c r="I203" i="10"/>
  <c r="I94" i="1"/>
  <c r="F94" i="1"/>
  <c r="L94" i="1" s="1"/>
  <c r="G203" i="10" l="1"/>
  <c r="M203" i="10" s="1"/>
  <c r="J206" i="9"/>
  <c r="M206" i="9"/>
  <c r="G94" i="1"/>
  <c r="J203" i="10" l="1"/>
  <c r="D207" i="9"/>
  <c r="E207" i="9"/>
  <c r="E204" i="10"/>
  <c r="D204" i="10"/>
  <c r="M94" i="1"/>
  <c r="J94" i="1"/>
  <c r="F207" i="9" l="1"/>
  <c r="L207" i="9" s="1"/>
  <c r="I207" i="9"/>
  <c r="F204" i="10"/>
  <c r="L204" i="10" s="1"/>
  <c r="I204" i="10"/>
  <c r="E95" i="1"/>
  <c r="D95" i="1"/>
  <c r="G204" i="10" l="1"/>
  <c r="M204" i="10" s="1"/>
  <c r="G207" i="9"/>
  <c r="I95" i="1"/>
  <c r="F95" i="1"/>
  <c r="L95" i="1" s="1"/>
  <c r="J204" i="10" l="1"/>
  <c r="M207" i="9"/>
  <c r="J207" i="9"/>
  <c r="E205" i="10"/>
  <c r="D205" i="10"/>
  <c r="G95" i="1"/>
  <c r="D208" i="9" l="1"/>
  <c r="E208" i="9"/>
  <c r="F205" i="10"/>
  <c r="L205" i="10" s="1"/>
  <c r="I205" i="10"/>
  <c r="M95" i="1"/>
  <c r="J95" i="1"/>
  <c r="G205" i="10" l="1"/>
  <c r="M205" i="10" s="1"/>
  <c r="F208" i="9"/>
  <c r="L208" i="9" s="1"/>
  <c r="I208" i="9"/>
  <c r="J205" i="10"/>
  <c r="D96" i="1"/>
  <c r="E96" i="1"/>
  <c r="G208" i="9" l="1"/>
  <c r="D206" i="10"/>
  <c r="E206" i="10"/>
  <c r="I96" i="1"/>
  <c r="F96" i="1"/>
  <c r="L96" i="1" s="1"/>
  <c r="M208" i="9" l="1"/>
  <c r="J208" i="9"/>
  <c r="F206" i="10"/>
  <c r="L206" i="10" s="1"/>
  <c r="I206" i="10"/>
  <c r="G96" i="1"/>
  <c r="G206" i="10" l="1"/>
  <c r="D209" i="9"/>
  <c r="E209" i="9"/>
  <c r="M96" i="1"/>
  <c r="J96" i="1"/>
  <c r="F209" i="9" l="1"/>
  <c r="L209" i="9" s="1"/>
  <c r="I209" i="9"/>
  <c r="M206" i="10"/>
  <c r="J206" i="10"/>
  <c r="E97" i="1"/>
  <c r="D97" i="1"/>
  <c r="D207" i="10" l="1"/>
  <c r="E207" i="10"/>
  <c r="G209" i="9"/>
  <c r="I97" i="1"/>
  <c r="F97" i="1"/>
  <c r="L97" i="1" s="1"/>
  <c r="M209" i="9" l="1"/>
  <c r="J209" i="9"/>
  <c r="F207" i="10"/>
  <c r="L207" i="10" s="1"/>
  <c r="I207" i="10"/>
  <c r="G97" i="1"/>
  <c r="M97" i="1" s="1"/>
  <c r="E210" i="9" l="1"/>
  <c r="D210" i="9"/>
  <c r="G207" i="10"/>
  <c r="J97" i="1"/>
  <c r="D98" i="1" s="1"/>
  <c r="M207" i="10" l="1"/>
  <c r="J207" i="10"/>
  <c r="I210" i="9"/>
  <c r="F210" i="9"/>
  <c r="L210" i="9" s="1"/>
  <c r="E98" i="1"/>
  <c r="I98" i="1"/>
  <c r="F98" i="1"/>
  <c r="L98" i="1" s="1"/>
  <c r="G210" i="9" l="1"/>
  <c r="M210" i="9" s="1"/>
  <c r="E208" i="10"/>
  <c r="D208" i="10"/>
  <c r="J210" i="9"/>
  <c r="G98" i="1"/>
  <c r="E211" i="9" l="1"/>
  <c r="D211" i="9"/>
  <c r="F208" i="10"/>
  <c r="L208" i="10" s="1"/>
  <c r="I208" i="10"/>
  <c r="M98" i="1"/>
  <c r="J98" i="1"/>
  <c r="F211" i="9" l="1"/>
  <c r="L211" i="9" s="1"/>
  <c r="I211" i="9"/>
  <c r="G211" i="9"/>
  <c r="M211" i="9" s="1"/>
  <c r="G208" i="10"/>
  <c r="D99" i="1"/>
  <c r="E99" i="1"/>
  <c r="J211" i="9" l="1"/>
  <c r="M208" i="10"/>
  <c r="J208" i="10"/>
  <c r="I99" i="1"/>
  <c r="F99" i="1"/>
  <c r="L99" i="1" s="1"/>
  <c r="E209" i="10" l="1"/>
  <c r="D209" i="10"/>
  <c r="E212" i="9"/>
  <c r="D212" i="9"/>
  <c r="G99" i="1"/>
  <c r="F212" i="9" l="1"/>
  <c r="L212" i="9" s="1"/>
  <c r="I212" i="9"/>
  <c r="G212" i="9"/>
  <c r="M212" i="9" s="1"/>
  <c r="F209" i="10"/>
  <c r="L209" i="10" s="1"/>
  <c r="I209" i="10"/>
  <c r="M99" i="1"/>
  <c r="J99" i="1"/>
  <c r="G209" i="10" l="1"/>
  <c r="M209" i="10" s="1"/>
  <c r="J212" i="9"/>
  <c r="J209" i="10"/>
  <c r="E100" i="1"/>
  <c r="D100" i="1"/>
  <c r="E210" i="10" l="1"/>
  <c r="D210" i="10"/>
  <c r="D213" i="9"/>
  <c r="E213" i="9"/>
  <c r="I100" i="1"/>
  <c r="F100" i="1"/>
  <c r="L100" i="1" s="1"/>
  <c r="F210" i="10" l="1"/>
  <c r="L210" i="10" s="1"/>
  <c r="I210" i="10"/>
  <c r="I213" i="9"/>
  <c r="F213" i="9"/>
  <c r="L213" i="9" s="1"/>
  <c r="G100" i="1"/>
  <c r="G213" i="9" l="1"/>
  <c r="M213" i="9" s="1"/>
  <c r="G210" i="10"/>
  <c r="M210" i="10" s="1"/>
  <c r="J210" i="10"/>
  <c r="J213" i="9"/>
  <c r="M100" i="1"/>
  <c r="J100" i="1"/>
  <c r="E214" i="9" l="1"/>
  <c r="D214" i="9"/>
  <c r="D211" i="10"/>
  <c r="E211" i="10"/>
  <c r="E101" i="1"/>
  <c r="D101" i="1"/>
  <c r="I214" i="9" l="1"/>
  <c r="F214" i="9"/>
  <c r="F211" i="10"/>
  <c r="L211" i="10" s="1"/>
  <c r="I211" i="10"/>
  <c r="I101" i="1"/>
  <c r="F101" i="1"/>
  <c r="L101" i="1" s="1"/>
  <c r="L214" i="9" l="1"/>
  <c r="G214" i="9"/>
  <c r="G211" i="10"/>
  <c r="G101" i="1"/>
  <c r="M214" i="9" l="1"/>
  <c r="J214" i="9"/>
  <c r="J211" i="10"/>
  <c r="M211" i="10"/>
  <c r="M101" i="1"/>
  <c r="J101" i="1"/>
  <c r="D215" i="9" l="1"/>
  <c r="E215" i="9"/>
  <c r="E212" i="10"/>
  <c r="D212" i="10"/>
  <c r="E102" i="1"/>
  <c r="D102" i="1"/>
  <c r="I212" i="10" l="1"/>
  <c r="F212" i="10"/>
  <c r="L212" i="10" s="1"/>
  <c r="I215" i="9"/>
  <c r="F215" i="9"/>
  <c r="I102" i="1"/>
  <c r="F102" i="1"/>
  <c r="L102" i="1" s="1"/>
  <c r="L215" i="9" l="1"/>
  <c r="G215" i="9"/>
  <c r="G212" i="10"/>
  <c r="G102" i="1"/>
  <c r="M212" i="10" l="1"/>
  <c r="J212" i="10"/>
  <c r="M215" i="9"/>
  <c r="J215" i="9"/>
  <c r="M102" i="1"/>
  <c r="J102" i="1"/>
  <c r="E213" i="10" l="1"/>
  <c r="D213" i="10"/>
  <c r="E216" i="9"/>
  <c r="D216" i="9"/>
  <c r="E103" i="1"/>
  <c r="D103" i="1"/>
  <c r="I213" i="10" l="1"/>
  <c r="F213" i="10"/>
  <c r="I216" i="9"/>
  <c r="F216" i="9"/>
  <c r="I103" i="1"/>
  <c r="F103" i="1"/>
  <c r="L103" i="1" s="1"/>
  <c r="L213" i="10" l="1"/>
  <c r="G213" i="10"/>
  <c r="L216" i="9"/>
  <c r="G216" i="9"/>
  <c r="G103" i="1"/>
  <c r="M103" i="1" s="1"/>
  <c r="M213" i="10" l="1"/>
  <c r="J213" i="10"/>
  <c r="M216" i="9"/>
  <c r="J216" i="9"/>
  <c r="J103" i="1"/>
  <c r="D104" i="1" s="1"/>
  <c r="E217" i="9" l="1"/>
  <c r="D217" i="9"/>
  <c r="E214" i="10"/>
  <c r="D214" i="10"/>
  <c r="E104" i="1"/>
  <c r="I104" i="1"/>
  <c r="F104" i="1"/>
  <c r="L104" i="1" s="1"/>
  <c r="I217" i="9" l="1"/>
  <c r="F217" i="9"/>
  <c r="L217" i="9" s="1"/>
  <c r="F214" i="10"/>
  <c r="I214" i="10"/>
  <c r="G104" i="1"/>
  <c r="L214" i="10" l="1"/>
  <c r="G214" i="10"/>
  <c r="G217" i="9"/>
  <c r="M104" i="1"/>
  <c r="J104" i="1"/>
  <c r="M214" i="10" l="1"/>
  <c r="J214" i="10"/>
  <c r="M217" i="9"/>
  <c r="J217" i="9"/>
  <c r="E105" i="1"/>
  <c r="D105" i="1"/>
  <c r="D215" i="10" l="1"/>
  <c r="E215" i="10"/>
  <c r="D218" i="9"/>
  <c r="E218" i="9"/>
  <c r="I105" i="1"/>
  <c r="F105" i="1"/>
  <c r="L105" i="1" s="1"/>
  <c r="F218" i="9" l="1"/>
  <c r="L218" i="9" s="1"/>
  <c r="I218" i="9"/>
  <c r="I215" i="10"/>
  <c r="F215" i="10"/>
  <c r="G105" i="1"/>
  <c r="L215" i="10" l="1"/>
  <c r="G215" i="10"/>
  <c r="G218" i="9"/>
  <c r="M105" i="1"/>
  <c r="J105" i="1"/>
  <c r="M218" i="9" l="1"/>
  <c r="J218" i="9"/>
  <c r="J215" i="10"/>
  <c r="M215" i="10"/>
  <c r="D106" i="1"/>
  <c r="E106" i="1"/>
  <c r="D219" i="9" l="1"/>
  <c r="E219" i="9"/>
  <c r="D216" i="10"/>
  <c r="E216" i="10"/>
  <c r="I106" i="1"/>
  <c r="F106" i="1"/>
  <c r="L106" i="1" s="1"/>
  <c r="I216" i="10" l="1"/>
  <c r="F216" i="10"/>
  <c r="I219" i="9"/>
  <c r="F219" i="9"/>
  <c r="L219" i="9" s="1"/>
  <c r="G106" i="1"/>
  <c r="L216" i="10" l="1"/>
  <c r="G216" i="10"/>
  <c r="G219" i="9"/>
  <c r="M106" i="1"/>
  <c r="J106" i="1"/>
  <c r="M219" i="9" l="1"/>
  <c r="J219" i="9"/>
  <c r="J216" i="10"/>
  <c r="M216" i="10"/>
  <c r="E107" i="1"/>
  <c r="D107" i="1"/>
  <c r="E220" i="9" l="1"/>
  <c r="D220" i="9"/>
  <c r="E217" i="10"/>
  <c r="D217" i="10"/>
  <c r="I107" i="1"/>
  <c r="F107" i="1"/>
  <c r="L107" i="1" s="1"/>
  <c r="F220" i="9" l="1"/>
  <c r="L220" i="9" s="1"/>
  <c r="I220" i="9"/>
  <c r="J220" i="9"/>
  <c r="F217" i="10"/>
  <c r="I217" i="10"/>
  <c r="G220" i="9"/>
  <c r="M220" i="9" s="1"/>
  <c r="G107" i="1"/>
  <c r="D221" i="9" l="1"/>
  <c r="E221" i="9"/>
  <c r="L217" i="10"/>
  <c r="G217" i="10"/>
  <c r="M107" i="1"/>
  <c r="J107" i="1"/>
  <c r="J217" i="10" l="1"/>
  <c r="M217" i="10"/>
  <c r="F221" i="9"/>
  <c r="L221" i="9" s="1"/>
  <c r="I221" i="9"/>
  <c r="D108" i="1"/>
  <c r="E108" i="1"/>
  <c r="D218" i="10" l="1"/>
  <c r="E218" i="10"/>
  <c r="G221" i="9"/>
  <c r="I108" i="1"/>
  <c r="F108" i="1"/>
  <c r="L108" i="1" s="1"/>
  <c r="J221" i="9" l="1"/>
  <c r="M221" i="9"/>
  <c r="I218" i="10"/>
  <c r="F218" i="10"/>
  <c r="L218" i="10" s="1"/>
  <c r="G108" i="1"/>
  <c r="D222" i="9" l="1"/>
  <c r="E222" i="9"/>
  <c r="G218" i="10"/>
  <c r="M108" i="1"/>
  <c r="J108" i="1"/>
  <c r="J218" i="10" l="1"/>
  <c r="M218" i="10"/>
  <c r="G222" i="9"/>
  <c r="I222" i="9"/>
  <c r="F222" i="9"/>
  <c r="L222" i="9" s="1"/>
  <c r="E109" i="1"/>
  <c r="D109" i="1"/>
  <c r="J222" i="9" l="1"/>
  <c r="M222" i="9"/>
  <c r="E219" i="10"/>
  <c r="D219" i="10"/>
  <c r="I109" i="1"/>
  <c r="F109" i="1"/>
  <c r="L109" i="1" s="1"/>
  <c r="F219" i="10" l="1"/>
  <c r="L219" i="10" s="1"/>
  <c r="I219" i="10"/>
  <c r="E223" i="9"/>
  <c r="D223" i="9"/>
  <c r="G109" i="1"/>
  <c r="M109" i="1" s="1"/>
  <c r="G219" i="10" l="1"/>
  <c r="M219" i="10" s="1"/>
  <c r="I223" i="9"/>
  <c r="F223" i="9"/>
  <c r="J219" i="10"/>
  <c r="J109" i="1"/>
  <c r="D110" i="1" s="1"/>
  <c r="L223" i="9" l="1"/>
  <c r="G223" i="9"/>
  <c r="D220" i="10"/>
  <c r="E220" i="10"/>
  <c r="E110" i="1"/>
  <c r="F110" i="1"/>
  <c r="L110" i="1" s="1"/>
  <c r="I110" i="1"/>
  <c r="I220" i="10" l="1"/>
  <c r="F220" i="10"/>
  <c r="L220" i="10" s="1"/>
  <c r="M223" i="9"/>
  <c r="J223" i="9"/>
  <c r="G110" i="1"/>
  <c r="E224" i="9" l="1"/>
  <c r="D224" i="9"/>
  <c r="G220" i="10"/>
  <c r="M110" i="1"/>
  <c r="J110" i="1"/>
  <c r="I224" i="9" l="1"/>
  <c r="F224" i="9"/>
  <c r="M220" i="10"/>
  <c r="J220" i="10"/>
  <c r="E111" i="1"/>
  <c r="D111" i="1"/>
  <c r="E221" i="10" l="1"/>
  <c r="D221" i="10"/>
  <c r="G224" i="9"/>
  <c r="L224" i="9"/>
  <c r="I111" i="1"/>
  <c r="F111" i="1"/>
  <c r="L111" i="1" s="1"/>
  <c r="M224" i="9" l="1"/>
  <c r="J224" i="9"/>
  <c r="F221" i="10"/>
  <c r="L221" i="10" s="1"/>
  <c r="I221" i="10"/>
  <c r="G111" i="1"/>
  <c r="M111" i="1" s="1"/>
  <c r="G221" i="10" l="1"/>
  <c r="E225" i="9"/>
  <c r="D225" i="9"/>
  <c r="J221" i="10"/>
  <c r="M221" i="10"/>
  <c r="J111" i="1"/>
  <c r="D112" i="1" s="1"/>
  <c r="F112" i="1" s="1"/>
  <c r="L112" i="1" s="1"/>
  <c r="D222" i="10" l="1"/>
  <c r="E222" i="10"/>
  <c r="I225" i="9"/>
  <c r="F225" i="9"/>
  <c r="I112" i="1"/>
  <c r="E112" i="1"/>
  <c r="G112" i="1" s="1"/>
  <c r="G225" i="9" l="1"/>
  <c r="L225" i="9"/>
  <c r="F222" i="10"/>
  <c r="L222" i="10" s="1"/>
  <c r="I222" i="10"/>
  <c r="M112" i="1"/>
  <c r="J112" i="1"/>
  <c r="G222" i="10" l="1"/>
  <c r="M225" i="9"/>
  <c r="J225" i="9"/>
  <c r="E113" i="1"/>
  <c r="D113" i="1"/>
  <c r="E226" i="9" l="1"/>
  <c r="D226" i="9"/>
  <c r="M222" i="10"/>
  <c r="J222" i="10"/>
  <c r="F113" i="1"/>
  <c r="L113" i="1" s="1"/>
  <c r="I113" i="1"/>
  <c r="E223" i="10" l="1"/>
  <c r="D223" i="10"/>
  <c r="F226" i="9"/>
  <c r="L226" i="9" s="1"/>
  <c r="I226" i="9"/>
  <c r="G113" i="1"/>
  <c r="M113" i="1" s="1"/>
  <c r="I223" i="10" l="1"/>
  <c r="F223" i="10"/>
  <c r="L223" i="10" s="1"/>
  <c r="G226" i="9"/>
  <c r="J113" i="1"/>
  <c r="E114" i="1" s="1"/>
  <c r="G223" i="10" l="1"/>
  <c r="M223" i="10" s="1"/>
  <c r="J223" i="10"/>
  <c r="M226" i="9"/>
  <c r="J226" i="9"/>
  <c r="D114" i="1"/>
  <c r="F114" i="1" s="1"/>
  <c r="L114" i="1" s="1"/>
  <c r="I114" i="1"/>
  <c r="D227" i="9" l="1"/>
  <c r="E227" i="9"/>
  <c r="E224" i="10"/>
  <c r="D224" i="10"/>
  <c r="G114" i="1"/>
  <c r="I224" i="10" l="1"/>
  <c r="F224" i="10"/>
  <c r="L224" i="10" s="1"/>
  <c r="F227" i="9"/>
  <c r="L227" i="9" s="1"/>
  <c r="I227" i="9"/>
  <c r="M114" i="1"/>
  <c r="J114" i="1"/>
  <c r="G227" i="9" l="1"/>
  <c r="J227" i="9" s="1"/>
  <c r="G224" i="10"/>
  <c r="E115" i="1"/>
  <c r="D115" i="1"/>
  <c r="M227" i="9" l="1"/>
  <c r="M224" i="10"/>
  <c r="J224" i="10"/>
  <c r="E228" i="9"/>
  <c r="D228" i="9"/>
  <c r="I115" i="1"/>
  <c r="F115" i="1"/>
  <c r="L115" i="1" s="1"/>
  <c r="E225" i="10" l="1"/>
  <c r="D225" i="10"/>
  <c r="F228" i="9"/>
  <c r="I228" i="9"/>
  <c r="G115" i="1"/>
  <c r="I225" i="10" l="1"/>
  <c r="F225" i="10"/>
  <c r="L228" i="9"/>
  <c r="G228" i="9"/>
  <c r="M115" i="1"/>
  <c r="J115" i="1"/>
  <c r="L225" i="10" l="1"/>
  <c r="G225" i="10"/>
  <c r="M228" i="9"/>
  <c r="J228" i="9"/>
  <c r="E116" i="1"/>
  <c r="D116" i="1"/>
  <c r="J225" i="10" l="1"/>
  <c r="M225" i="10"/>
  <c r="D229" i="9"/>
  <c r="E229" i="9"/>
  <c r="I116" i="1"/>
  <c r="F116" i="1"/>
  <c r="L116" i="1" s="1"/>
  <c r="D226" i="10" l="1"/>
  <c r="E226" i="10"/>
  <c r="F229" i="9"/>
  <c r="L229" i="9" s="1"/>
  <c r="I229" i="9"/>
  <c r="G116" i="1"/>
  <c r="I226" i="10" l="1"/>
  <c r="F226" i="10"/>
  <c r="L226" i="10" s="1"/>
  <c r="G229" i="9"/>
  <c r="M116" i="1"/>
  <c r="J116" i="1"/>
  <c r="G226" i="10" l="1"/>
  <c r="J229" i="9"/>
  <c r="M229" i="9"/>
  <c r="E117" i="1"/>
  <c r="D117" i="1"/>
  <c r="J226" i="10" l="1"/>
  <c r="M226" i="10"/>
  <c r="E230" i="9"/>
  <c r="D230" i="9"/>
  <c r="I117" i="1"/>
  <c r="F117" i="1"/>
  <c r="L117" i="1" s="1"/>
  <c r="E227" i="10" l="1"/>
  <c r="D227" i="10"/>
  <c r="F230" i="9"/>
  <c r="I230" i="9"/>
  <c r="G117" i="1"/>
  <c r="M117" i="1" s="1"/>
  <c r="F227" i="10" l="1"/>
  <c r="I227" i="10"/>
  <c r="L230" i="9"/>
  <c r="G230" i="9"/>
  <c r="J117" i="1"/>
  <c r="D118" i="1" s="1"/>
  <c r="F118" i="1" s="1"/>
  <c r="L118" i="1" s="1"/>
  <c r="I118" i="1"/>
  <c r="L227" i="10" l="1"/>
  <c r="G227" i="10"/>
  <c r="M230" i="9"/>
  <c r="J230" i="9"/>
  <c r="E118" i="1"/>
  <c r="G118" i="1" s="1"/>
  <c r="M227" i="10" l="1"/>
  <c r="J227" i="10"/>
  <c r="E231" i="9"/>
  <c r="D231" i="9"/>
  <c r="M118" i="1"/>
  <c r="J118" i="1"/>
  <c r="E228" i="10" l="1"/>
  <c r="D228" i="10"/>
  <c r="I231" i="9"/>
  <c r="F231" i="9"/>
  <c r="E119" i="1"/>
  <c r="D119" i="1"/>
  <c r="F228" i="10" l="1"/>
  <c r="I228" i="10"/>
  <c r="L231" i="9"/>
  <c r="G231" i="9"/>
  <c r="I119" i="1"/>
  <c r="F119" i="1"/>
  <c r="L119" i="1" s="1"/>
  <c r="L228" i="10" l="1"/>
  <c r="G228" i="10"/>
  <c r="M231" i="9"/>
  <c r="J231" i="9"/>
  <c r="G119" i="1"/>
  <c r="M228" i="10" l="1"/>
  <c r="J228" i="10"/>
  <c r="D232" i="9"/>
  <c r="E232" i="9"/>
  <c r="M119" i="1"/>
  <c r="J119" i="1"/>
  <c r="D229" i="10" l="1"/>
  <c r="E229" i="10"/>
  <c r="F232" i="9"/>
  <c r="L232" i="9" s="1"/>
  <c r="I232" i="9"/>
  <c r="E120" i="1"/>
  <c r="D120" i="1"/>
  <c r="I229" i="10" l="1"/>
  <c r="F229" i="10"/>
  <c r="L229" i="10" s="1"/>
  <c r="G232" i="9"/>
  <c r="I120" i="1"/>
  <c r="F120" i="1"/>
  <c r="L120" i="1" s="1"/>
  <c r="G229" i="10" l="1"/>
  <c r="J232" i="9"/>
  <c r="M232" i="9"/>
  <c r="G120" i="1"/>
  <c r="J229" i="10" l="1"/>
  <c r="M229" i="10"/>
  <c r="D233" i="9"/>
  <c r="E233" i="9"/>
  <c r="M120" i="1"/>
  <c r="J120" i="1"/>
  <c r="D230" i="10" l="1"/>
  <c r="E230" i="10"/>
  <c r="I233" i="9"/>
  <c r="F233" i="9"/>
  <c r="L233" i="9" s="1"/>
  <c r="E121" i="1"/>
  <c r="D121" i="1"/>
  <c r="F230" i="10" l="1"/>
  <c r="L230" i="10" s="1"/>
  <c r="I230" i="10"/>
  <c r="G233" i="9"/>
  <c r="I121" i="1"/>
  <c r="F121" i="1"/>
  <c r="L121" i="1" s="1"/>
  <c r="G230" i="10" l="1"/>
  <c r="M233" i="9"/>
  <c r="J233" i="9"/>
  <c r="G121" i="1"/>
  <c r="M230" i="10" l="1"/>
  <c r="J230" i="10"/>
  <c r="E234" i="9"/>
  <c r="D234" i="9"/>
  <c r="M121" i="1"/>
  <c r="J121" i="1"/>
  <c r="D231" i="10" l="1"/>
  <c r="E231" i="10"/>
  <c r="F234" i="9"/>
  <c r="L234" i="9" s="1"/>
  <c r="I234" i="9"/>
  <c r="D122" i="1"/>
  <c r="E122" i="1"/>
  <c r="G234" i="9" l="1"/>
  <c r="I231" i="10"/>
  <c r="F231" i="10"/>
  <c r="M234" i="9"/>
  <c r="J234" i="9"/>
  <c r="I122" i="1"/>
  <c r="F122" i="1"/>
  <c r="L122" i="1" s="1"/>
  <c r="L231" i="10" l="1"/>
  <c r="G231" i="10"/>
  <c r="D235" i="9"/>
  <c r="E235" i="9"/>
  <c r="G122" i="1"/>
  <c r="M231" i="10" l="1"/>
  <c r="J231" i="10"/>
  <c r="F235" i="9"/>
  <c r="L235" i="9" s="1"/>
  <c r="I235" i="9"/>
  <c r="M122" i="1"/>
  <c r="J122" i="1"/>
  <c r="D232" i="10" l="1"/>
  <c r="E232" i="10"/>
  <c r="G235" i="9"/>
  <c r="E123" i="1"/>
  <c r="D123" i="1"/>
  <c r="F232" i="10" l="1"/>
  <c r="I232" i="10"/>
  <c r="M235" i="9"/>
  <c r="J235" i="9"/>
  <c r="I123" i="1"/>
  <c r="F123" i="1"/>
  <c r="L123" i="1" s="1"/>
  <c r="L232" i="10" l="1"/>
  <c r="G232" i="10"/>
  <c r="D236" i="9"/>
  <c r="E236" i="9"/>
  <c r="G123" i="1"/>
  <c r="M232" i="10" l="1"/>
  <c r="J232" i="10"/>
  <c r="I236" i="9"/>
  <c r="F236" i="9"/>
  <c r="L236" i="9" s="1"/>
  <c r="M123" i="1"/>
  <c r="J123" i="1"/>
  <c r="E233" i="10" l="1"/>
  <c r="D233" i="10"/>
  <c r="G236" i="9"/>
  <c r="E124" i="1"/>
  <c r="D124" i="1"/>
  <c r="F233" i="10" l="1"/>
  <c r="L233" i="10" s="1"/>
  <c r="I233" i="10"/>
  <c r="G233" i="10"/>
  <c r="M233" i="10" s="1"/>
  <c r="M236" i="9"/>
  <c r="J236" i="9"/>
  <c r="I124" i="1"/>
  <c r="F124" i="1"/>
  <c r="L124" i="1" s="1"/>
  <c r="J233" i="10" l="1"/>
  <c r="E237" i="9"/>
  <c r="D237" i="9"/>
  <c r="G124" i="1"/>
  <c r="D234" i="10" l="1"/>
  <c r="E234" i="10"/>
  <c r="F237" i="9"/>
  <c r="I237" i="9"/>
  <c r="M124" i="1"/>
  <c r="J124" i="1"/>
  <c r="F234" i="10" l="1"/>
  <c r="L234" i="10" s="1"/>
  <c r="I234" i="10"/>
  <c r="L237" i="9"/>
  <c r="G237" i="9"/>
  <c r="D125" i="1"/>
  <c r="E125" i="1"/>
  <c r="G234" i="10" l="1"/>
  <c r="M237" i="9"/>
  <c r="J237" i="9"/>
  <c r="I125" i="1"/>
  <c r="F125" i="1"/>
  <c r="L125" i="1" s="1"/>
  <c r="J234" i="10" l="1"/>
  <c r="M234" i="10"/>
  <c r="E238" i="9"/>
  <c r="D238" i="9"/>
  <c r="G125" i="1"/>
  <c r="E235" i="10" l="1"/>
  <c r="D235" i="10"/>
  <c r="I238" i="9"/>
  <c r="F238" i="9"/>
  <c r="M125" i="1"/>
  <c r="J125" i="1"/>
  <c r="F235" i="10" l="1"/>
  <c r="L235" i="10" s="1"/>
  <c r="I235" i="10"/>
  <c r="G235" i="10"/>
  <c r="M235" i="10" s="1"/>
  <c r="L238" i="9"/>
  <c r="G238" i="9"/>
  <c r="E126" i="1"/>
  <c r="D126" i="1"/>
  <c r="J235" i="10" l="1"/>
  <c r="M238" i="9"/>
  <c r="J238" i="9"/>
  <c r="I126" i="1"/>
  <c r="F126" i="1"/>
  <c r="L126" i="1" s="1"/>
  <c r="E236" i="10" l="1"/>
  <c r="D236" i="10"/>
  <c r="E239" i="9"/>
  <c r="D239" i="9"/>
  <c r="G126" i="1"/>
  <c r="I236" i="10" l="1"/>
  <c r="F236" i="10"/>
  <c r="L236" i="10" s="1"/>
  <c r="I239" i="9"/>
  <c r="F239" i="9"/>
  <c r="L239" i="9" s="1"/>
  <c r="M126" i="1"/>
  <c r="J126" i="1"/>
  <c r="G236" i="10" l="1"/>
  <c r="G239" i="9"/>
  <c r="D127" i="1"/>
  <c r="E127" i="1"/>
  <c r="M236" i="10" l="1"/>
  <c r="J236" i="10"/>
  <c r="M239" i="9"/>
  <c r="J239" i="9"/>
  <c r="F127" i="1"/>
  <c r="L127" i="1" s="1"/>
  <c r="I127" i="1"/>
  <c r="E237" i="10" l="1"/>
  <c r="D237" i="10"/>
  <c r="E240" i="9"/>
  <c r="D240" i="9"/>
  <c r="G127" i="1"/>
  <c r="F237" i="10" l="1"/>
  <c r="L237" i="10" s="1"/>
  <c r="I237" i="10"/>
  <c r="G237" i="10"/>
  <c r="M237" i="10" s="1"/>
  <c r="I240" i="9"/>
  <c r="F240" i="9"/>
  <c r="M127" i="1"/>
  <c r="J127" i="1"/>
  <c r="J237" i="10" l="1"/>
  <c r="E238" i="10" s="1"/>
  <c r="L240" i="9"/>
  <c r="G240" i="9"/>
  <c r="E128" i="1"/>
  <c r="D128" i="1"/>
  <c r="D238" i="10" l="1"/>
  <c r="F238" i="10" s="1"/>
  <c r="L238" i="10" s="1"/>
  <c r="I238" i="10"/>
  <c r="G238" i="10"/>
  <c r="M238" i="10" s="1"/>
  <c r="M240" i="9"/>
  <c r="J240" i="9"/>
  <c r="I128" i="1"/>
  <c r="F128" i="1"/>
  <c r="L128" i="1" s="1"/>
  <c r="J238" i="10" l="1"/>
  <c r="E239" i="10" s="1"/>
  <c r="E241" i="9"/>
  <c r="D241" i="9"/>
  <c r="G128" i="1"/>
  <c r="D239" i="10" l="1"/>
  <c r="F241" i="9"/>
  <c r="L241" i="9" s="1"/>
  <c r="I241" i="9"/>
  <c r="I239" i="10"/>
  <c r="F239" i="10"/>
  <c r="L239" i="10" s="1"/>
  <c r="M128" i="1"/>
  <c r="J128" i="1"/>
  <c r="G239" i="10" l="1"/>
  <c r="M239" i="10"/>
  <c r="J239" i="10"/>
  <c r="G241" i="9"/>
  <c r="D129" i="1"/>
  <c r="E129" i="1"/>
  <c r="E240" i="10" l="1"/>
  <c r="D240" i="10"/>
  <c r="M241" i="9"/>
  <c r="J241" i="9"/>
  <c r="I129" i="1"/>
  <c r="F129" i="1"/>
  <c r="L129" i="1" s="1"/>
  <c r="D242" i="9" l="1"/>
  <c r="E242" i="9"/>
  <c r="I240" i="10"/>
  <c r="F240" i="10"/>
  <c r="L240" i="10" s="1"/>
  <c r="G129" i="1"/>
  <c r="G240" i="10" l="1"/>
  <c r="M240" i="10" s="1"/>
  <c r="F242" i="9"/>
  <c r="I242" i="9"/>
  <c r="M129" i="1"/>
  <c r="J129" i="1"/>
  <c r="J240" i="10" l="1"/>
  <c r="L242" i="9"/>
  <c r="G242" i="9"/>
  <c r="E241" i="10"/>
  <c r="D241" i="10"/>
  <c r="E130" i="1"/>
  <c r="D130" i="1"/>
  <c r="F241" i="10" l="1"/>
  <c r="L241" i="10" s="1"/>
  <c r="I241" i="10"/>
  <c r="G241" i="10"/>
  <c r="M241" i="10" s="1"/>
  <c r="J242" i="9"/>
  <c r="M242" i="9"/>
  <c r="I130" i="1"/>
  <c r="F130" i="1"/>
  <c r="L130" i="1" s="1"/>
  <c r="E243" i="9" l="1"/>
  <c r="D243" i="9"/>
  <c r="J241" i="10"/>
  <c r="G130" i="1"/>
  <c r="M130" i="1" s="1"/>
  <c r="E242" i="10" l="1"/>
  <c r="D242" i="10"/>
  <c r="I243" i="9"/>
  <c r="F243" i="9"/>
  <c r="J130" i="1"/>
  <c r="E131" i="1" s="1"/>
  <c r="F242" i="10" l="1"/>
  <c r="I242" i="10"/>
  <c r="L243" i="9"/>
  <c r="G243" i="9"/>
  <c r="D131" i="1"/>
  <c r="F131" i="1" s="1"/>
  <c r="L131" i="1" s="1"/>
  <c r="M243" i="9" l="1"/>
  <c r="J243" i="9"/>
  <c r="L242" i="10"/>
  <c r="G242" i="10"/>
  <c r="I131" i="1"/>
  <c r="G131" i="1"/>
  <c r="M131" i="1" s="1"/>
  <c r="M242" i="10" l="1"/>
  <c r="J242" i="10"/>
  <c r="D244" i="9"/>
  <c r="E244" i="9"/>
  <c r="J131" i="1"/>
  <c r="E132" i="1" s="1"/>
  <c r="F244" i="9" l="1"/>
  <c r="I244" i="9"/>
  <c r="D243" i="10"/>
  <c r="E243" i="10"/>
  <c r="D132" i="1"/>
  <c r="F132" i="1" s="1"/>
  <c r="L132" i="1" s="1"/>
  <c r="F243" i="10" l="1"/>
  <c r="I243" i="10"/>
  <c r="L244" i="9"/>
  <c r="G244" i="9"/>
  <c r="I132" i="1"/>
  <c r="G132" i="1"/>
  <c r="M132" i="1" s="1"/>
  <c r="M244" i="9" l="1"/>
  <c r="J244" i="9"/>
  <c r="L243" i="10"/>
  <c r="G243" i="10"/>
  <c r="J132" i="1"/>
  <c r="E133" i="1" s="1"/>
  <c r="J243" i="10" l="1"/>
  <c r="M243" i="10"/>
  <c r="E245" i="9"/>
  <c r="D245" i="9"/>
  <c r="D133" i="1"/>
  <c r="F133" i="1" s="1"/>
  <c r="L133" i="1" s="1"/>
  <c r="I245" i="9" l="1"/>
  <c r="F245" i="9"/>
  <c r="L245" i="9" s="1"/>
  <c r="D244" i="10"/>
  <c r="E244" i="10"/>
  <c r="I133" i="1"/>
  <c r="G133" i="1"/>
  <c r="G245" i="9" l="1"/>
  <c r="M245" i="9" s="1"/>
  <c r="F244" i="10"/>
  <c r="L244" i="10" s="1"/>
  <c r="I244" i="10"/>
  <c r="M133" i="1"/>
  <c r="J133" i="1"/>
  <c r="J245" i="9" l="1"/>
  <c r="G244" i="10"/>
  <c r="D246" i="9"/>
  <c r="E246" i="9"/>
  <c r="E134" i="1"/>
  <c r="D134" i="1"/>
  <c r="I246" i="9" l="1"/>
  <c r="F246" i="9"/>
  <c r="M244" i="10"/>
  <c r="J244" i="10"/>
  <c r="I134" i="1"/>
  <c r="F134" i="1"/>
  <c r="L134" i="1" s="1"/>
  <c r="L246" i="9" l="1"/>
  <c r="G246" i="9"/>
  <c r="D245" i="10"/>
  <c r="E245" i="10"/>
  <c r="G134" i="1"/>
  <c r="M134" i="1" s="1"/>
  <c r="J246" i="9" l="1"/>
  <c r="M246" i="9"/>
  <c r="I245" i="10"/>
  <c r="F245" i="10"/>
  <c r="L245" i="10" s="1"/>
  <c r="J134" i="1"/>
  <c r="E135" i="1" s="1"/>
  <c r="G245" i="10" l="1"/>
  <c r="M245" i="10" s="1"/>
  <c r="D247" i="9"/>
  <c r="E247" i="9"/>
  <c r="D135" i="1"/>
  <c r="F135" i="1" s="1"/>
  <c r="L135" i="1" s="1"/>
  <c r="J245" i="10" l="1"/>
  <c r="I247" i="9"/>
  <c r="F247" i="9"/>
  <c r="L247" i="9" s="1"/>
  <c r="D246" i="10"/>
  <c r="E246" i="10"/>
  <c r="I135" i="1"/>
  <c r="G135" i="1"/>
  <c r="F246" i="10" l="1"/>
  <c r="L246" i="10" s="1"/>
  <c r="I246" i="10"/>
  <c r="G246" i="10"/>
  <c r="M246" i="10" s="1"/>
  <c r="G247" i="9"/>
  <c r="M135" i="1"/>
  <c r="J135" i="1"/>
  <c r="J246" i="10" l="1"/>
  <c r="M247" i="9"/>
  <c r="J247" i="9"/>
  <c r="D136" i="1"/>
  <c r="E136" i="1"/>
  <c r="D248" i="9" l="1"/>
  <c r="E248" i="9"/>
  <c r="E247" i="10"/>
  <c r="D247" i="10"/>
  <c r="I136" i="1"/>
  <c r="F136" i="1"/>
  <c r="L136" i="1" s="1"/>
  <c r="I247" i="10" l="1"/>
  <c r="F247" i="10"/>
  <c r="L247" i="10" s="1"/>
  <c r="I248" i="9"/>
  <c r="F248" i="9"/>
  <c r="L248" i="9" s="1"/>
  <c r="G136" i="1"/>
  <c r="G247" i="10" l="1"/>
  <c r="M247" i="10" s="1"/>
  <c r="J247" i="10"/>
  <c r="D248" i="10"/>
  <c r="E248" i="10"/>
  <c r="G248" i="9"/>
  <c r="M136" i="1"/>
  <c r="J136" i="1"/>
  <c r="M248" i="9" l="1"/>
  <c r="J248" i="9"/>
  <c r="I248" i="10"/>
  <c r="F248" i="10"/>
  <c r="E137" i="1"/>
  <c r="D137" i="1"/>
  <c r="E249" i="9" l="1"/>
  <c r="D249" i="9"/>
  <c r="L248" i="10"/>
  <c r="G248" i="10"/>
  <c r="I137" i="1"/>
  <c r="F137" i="1"/>
  <c r="L137" i="1" s="1"/>
  <c r="M248" i="10" l="1"/>
  <c r="J248" i="10"/>
  <c r="F249" i="9"/>
  <c r="L249" i="9" s="1"/>
  <c r="I249" i="9"/>
  <c r="G137" i="1"/>
  <c r="G249" i="9" l="1"/>
  <c r="M249" i="9" s="1"/>
  <c r="D249" i="10"/>
  <c r="E249" i="10"/>
  <c r="J249" i="9"/>
  <c r="M137" i="1"/>
  <c r="J137" i="1"/>
  <c r="D250" i="9" l="1"/>
  <c r="E250" i="9"/>
  <c r="I249" i="10"/>
  <c r="F249" i="10"/>
  <c r="L249" i="10" s="1"/>
  <c r="D138" i="1"/>
  <c r="E138" i="1"/>
  <c r="G249" i="10" l="1"/>
  <c r="M249" i="10" s="1"/>
  <c r="F250" i="9"/>
  <c r="L250" i="9" s="1"/>
  <c r="I250" i="9"/>
  <c r="I138" i="1"/>
  <c r="F138" i="1"/>
  <c r="L138" i="1" s="1"/>
  <c r="J249" i="10" l="1"/>
  <c r="G250" i="9"/>
  <c r="M250" i="9" s="1"/>
  <c r="J250" i="9"/>
  <c r="D250" i="10"/>
  <c r="E250" i="10"/>
  <c r="G138" i="1"/>
  <c r="I250" i="10" l="1"/>
  <c r="F250" i="10"/>
  <c r="L250" i="10" s="1"/>
  <c r="D251" i="9"/>
  <c r="E251" i="9"/>
  <c r="M138" i="1"/>
  <c r="J138" i="1"/>
  <c r="F251" i="9" l="1"/>
  <c r="L251" i="9" s="1"/>
  <c r="I251" i="9"/>
  <c r="G251" i="9"/>
  <c r="M251" i="9" s="1"/>
  <c r="G250" i="10"/>
  <c r="E139" i="1"/>
  <c r="D139" i="1"/>
  <c r="J251" i="9" l="1"/>
  <c r="J250" i="10"/>
  <c r="M250" i="10"/>
  <c r="F139" i="1"/>
  <c r="L139" i="1" s="1"/>
  <c r="I139" i="1"/>
  <c r="E251" i="10" l="1"/>
  <c r="D251" i="10"/>
  <c r="D252" i="9"/>
  <c r="E252" i="9"/>
  <c r="G139" i="1"/>
  <c r="M139" i="1" s="1"/>
  <c r="F252" i="9" l="1"/>
  <c r="L252" i="9" s="1"/>
  <c r="I252" i="9"/>
  <c r="F251" i="10"/>
  <c r="I251" i="10"/>
  <c r="G252" i="9"/>
  <c r="M252" i="9" s="1"/>
  <c r="J139" i="1"/>
  <c r="D140" i="1" s="1"/>
  <c r="J252" i="9" l="1"/>
  <c r="L251" i="10"/>
  <c r="G251" i="10"/>
  <c r="E140" i="1"/>
  <c r="F140" i="1"/>
  <c r="L140" i="1" s="1"/>
  <c r="I140" i="1"/>
  <c r="J251" i="10" l="1"/>
  <c r="M251" i="10"/>
  <c r="E253" i="9"/>
  <c r="D253" i="9"/>
  <c r="G140" i="1"/>
  <c r="M140" i="1" s="1"/>
  <c r="I253" i="9" l="1"/>
  <c r="F253" i="9"/>
  <c r="L253" i="9" s="1"/>
  <c r="E252" i="10"/>
  <c r="D252" i="10"/>
  <c r="J140" i="1"/>
  <c r="E141" i="1" s="1"/>
  <c r="F252" i="10" l="1"/>
  <c r="I252" i="10"/>
  <c r="G253" i="9"/>
  <c r="D141" i="1"/>
  <c r="F141" i="1" s="1"/>
  <c r="L141" i="1" s="1"/>
  <c r="I141" i="1"/>
  <c r="M253" i="9" l="1"/>
  <c r="J253" i="9"/>
  <c r="L252" i="10"/>
  <c r="G252" i="10"/>
  <c r="G141" i="1"/>
  <c r="J252" i="10" l="1"/>
  <c r="M252" i="10"/>
  <c r="D254" i="9"/>
  <c r="E254" i="9"/>
  <c r="M141" i="1"/>
  <c r="J141" i="1"/>
  <c r="I254" i="9" l="1"/>
  <c r="F254" i="9"/>
  <c r="L254" i="9" s="1"/>
  <c r="D253" i="10"/>
  <c r="E253" i="10"/>
  <c r="E142" i="1"/>
  <c r="D142" i="1"/>
  <c r="G254" i="9" l="1"/>
  <c r="M254" i="9" s="1"/>
  <c r="F253" i="10"/>
  <c r="L253" i="10" s="1"/>
  <c r="I253" i="10"/>
  <c r="F142" i="1"/>
  <c r="L142" i="1" s="1"/>
  <c r="I142" i="1"/>
  <c r="J254" i="9" l="1"/>
  <c r="G253" i="10"/>
  <c r="E255" i="9"/>
  <c r="D255" i="9"/>
  <c r="G142" i="1"/>
  <c r="M142" i="1" s="1"/>
  <c r="I255" i="9" l="1"/>
  <c r="F255" i="9"/>
  <c r="L255" i="9" s="1"/>
  <c r="M253" i="10"/>
  <c r="J253" i="10"/>
  <c r="J142" i="1"/>
  <c r="E143" i="1" s="1"/>
  <c r="E254" i="10" l="1"/>
  <c r="D254" i="10"/>
  <c r="G255" i="9"/>
  <c r="D143" i="1"/>
  <c r="F143" i="1" s="1"/>
  <c r="L143" i="1" s="1"/>
  <c r="M255" i="9" l="1"/>
  <c r="J255" i="9"/>
  <c r="F254" i="10"/>
  <c r="L254" i="10" s="1"/>
  <c r="I254" i="10"/>
  <c r="I143" i="1"/>
  <c r="G143" i="1"/>
  <c r="M143" i="1" s="1"/>
  <c r="G254" i="10" l="1"/>
  <c r="D256" i="9"/>
  <c r="E256" i="9"/>
  <c r="J143" i="1"/>
  <c r="D144" i="1" s="1"/>
  <c r="I256" i="9" l="1"/>
  <c r="F256" i="9"/>
  <c r="L256" i="9" s="1"/>
  <c r="M254" i="10"/>
  <c r="J254" i="10"/>
  <c r="E144" i="1"/>
  <c r="I144" i="1"/>
  <c r="F144" i="1"/>
  <c r="L144" i="1" s="1"/>
  <c r="E255" i="10" l="1"/>
  <c r="D255" i="10"/>
  <c r="G256" i="9"/>
  <c r="G144" i="1"/>
  <c r="M256" i="9" l="1"/>
  <c r="J256" i="9"/>
  <c r="F255" i="10"/>
  <c r="L255" i="10" s="1"/>
  <c r="I255" i="10"/>
  <c r="M144" i="1"/>
  <c r="J144" i="1"/>
  <c r="G255" i="10" l="1"/>
  <c r="D257" i="9"/>
  <c r="E257" i="9"/>
  <c r="E145" i="1"/>
  <c r="D145" i="1"/>
  <c r="F257" i="9" l="1"/>
  <c r="L257" i="9" s="1"/>
  <c r="I257" i="9"/>
  <c r="M255" i="10"/>
  <c r="J255" i="10"/>
  <c r="I145" i="1"/>
  <c r="F145" i="1"/>
  <c r="L145" i="1" s="1"/>
  <c r="E256" i="10" l="1"/>
  <c r="D256" i="10"/>
  <c r="G257" i="9"/>
  <c r="G145" i="1"/>
  <c r="M257" i="9" l="1"/>
  <c r="J257" i="9"/>
  <c r="F256" i="10"/>
  <c r="L256" i="10" s="1"/>
  <c r="I256" i="10"/>
  <c r="M145" i="1"/>
  <c r="J145" i="1"/>
  <c r="G256" i="10" l="1"/>
  <c r="M256" i="10" s="1"/>
  <c r="D258" i="9"/>
  <c r="E258" i="9"/>
  <c r="J256" i="10"/>
  <c r="D146" i="1"/>
  <c r="E146" i="1"/>
  <c r="I258" i="9" l="1"/>
  <c r="F258" i="9"/>
  <c r="L258" i="9" s="1"/>
  <c r="E257" i="10"/>
  <c r="D257" i="10"/>
  <c r="I146" i="1"/>
  <c r="F146" i="1"/>
  <c r="L146" i="1" s="1"/>
  <c r="I257" i="10" l="1"/>
  <c r="F257" i="10"/>
  <c r="L257" i="10" s="1"/>
  <c r="G258" i="9"/>
  <c r="G146" i="1"/>
  <c r="G257" i="10" l="1"/>
  <c r="M257" i="10" s="1"/>
  <c r="J257" i="10"/>
  <c r="M258" i="9"/>
  <c r="J258" i="9"/>
  <c r="M146" i="1"/>
  <c r="J146" i="1"/>
  <c r="D259" i="9" l="1"/>
  <c r="E259" i="9"/>
  <c r="D258" i="10"/>
  <c r="E258" i="10"/>
  <c r="E147" i="1"/>
  <c r="D147" i="1"/>
  <c r="I258" i="10" l="1"/>
  <c r="F258" i="10"/>
  <c r="L258" i="10" s="1"/>
  <c r="F259" i="9"/>
  <c r="L259" i="9" s="1"/>
  <c r="I259" i="9"/>
  <c r="F147" i="1"/>
  <c r="L147" i="1" s="1"/>
  <c r="I147" i="1"/>
  <c r="G258" i="10" l="1"/>
  <c r="G259" i="9"/>
  <c r="G147" i="1"/>
  <c r="M147" i="1" s="1"/>
  <c r="M258" i="10" l="1"/>
  <c r="J258" i="10"/>
  <c r="M259" i="9"/>
  <c r="J259" i="9"/>
  <c r="J147" i="1"/>
  <c r="E148" i="1" s="1"/>
  <c r="E259" i="10" l="1"/>
  <c r="D259" i="10"/>
  <c r="E260" i="9"/>
  <c r="D260" i="9"/>
  <c r="D148" i="1"/>
  <c r="F148" i="1" s="1"/>
  <c r="L148" i="1" s="1"/>
  <c r="I259" i="10" l="1"/>
  <c r="F259" i="10"/>
  <c r="I260" i="9"/>
  <c r="F260" i="9"/>
  <c r="L260" i="9" s="1"/>
  <c r="I148" i="1"/>
  <c r="G148" i="1"/>
  <c r="M148" i="1" s="1"/>
  <c r="L259" i="10" l="1"/>
  <c r="G259" i="10"/>
  <c r="G260" i="9"/>
  <c r="J148" i="1"/>
  <c r="D149" i="1" s="1"/>
  <c r="M259" i="10" l="1"/>
  <c r="J259" i="10"/>
  <c r="M260" i="9"/>
  <c r="J260" i="9"/>
  <c r="E149" i="1"/>
  <c r="I149" i="1"/>
  <c r="F149" i="1"/>
  <c r="L149" i="1" s="1"/>
  <c r="D260" i="10" l="1"/>
  <c r="E260" i="10"/>
  <c r="D261" i="9"/>
  <c r="E261" i="9"/>
  <c r="G149" i="1"/>
  <c r="F260" i="10" l="1"/>
  <c r="L260" i="10" s="1"/>
  <c r="I260" i="10"/>
  <c r="F261" i="9"/>
  <c r="L261" i="9" s="1"/>
  <c r="I261" i="9"/>
  <c r="M149" i="1"/>
  <c r="J149" i="1"/>
  <c r="G261" i="9" l="1"/>
  <c r="M261" i="9" s="1"/>
  <c r="G260" i="10"/>
  <c r="J261" i="9"/>
  <c r="E150" i="1"/>
  <c r="D150" i="1"/>
  <c r="M260" i="10" l="1"/>
  <c r="J260" i="10"/>
  <c r="E262" i="9"/>
  <c r="D262" i="9"/>
  <c r="I150" i="1"/>
  <c r="F150" i="1"/>
  <c r="L150" i="1" s="1"/>
  <c r="E261" i="10" l="1"/>
  <c r="D261" i="10"/>
  <c r="I262" i="9"/>
  <c r="F262" i="9"/>
  <c r="L262" i="9" s="1"/>
  <c r="G150" i="1"/>
  <c r="G262" i="9" l="1"/>
  <c r="F261" i="10"/>
  <c r="L261" i="10" s="1"/>
  <c r="I261" i="10"/>
  <c r="M150" i="1"/>
  <c r="J150" i="1"/>
  <c r="G261" i="10" l="1"/>
  <c r="M262" i="9"/>
  <c r="J262" i="9"/>
  <c r="I263" i="9"/>
  <c r="E151" i="1"/>
  <c r="D151" i="1"/>
  <c r="M261" i="10" l="1"/>
  <c r="J261" i="10"/>
  <c r="E263" i="9"/>
  <c r="D263" i="9"/>
  <c r="F263" i="9" s="1"/>
  <c r="L263" i="9" s="1"/>
  <c r="I262" i="10"/>
  <c r="I151" i="1"/>
  <c r="F151" i="1"/>
  <c r="L151" i="1" s="1"/>
  <c r="G263" i="9" l="1"/>
  <c r="D262" i="10"/>
  <c r="F262" i="10" s="1"/>
  <c r="E262" i="10"/>
  <c r="G262" i="10" s="1"/>
  <c r="L262" i="10"/>
  <c r="M263" i="9"/>
  <c r="J263" i="9"/>
  <c r="G151" i="1"/>
  <c r="J262" i="10" l="1"/>
  <c r="M262" i="10"/>
  <c r="E264" i="9"/>
  <c r="D264" i="9"/>
  <c r="M151" i="1"/>
  <c r="J151" i="1"/>
  <c r="D263" i="10" l="1"/>
  <c r="E263" i="10"/>
  <c r="I264" i="9"/>
  <c r="F264" i="9"/>
  <c r="L264" i="9" s="1"/>
  <c r="D152" i="1"/>
  <c r="E152" i="1"/>
  <c r="I263" i="10" l="1"/>
  <c r="F263" i="10"/>
  <c r="L263" i="10" s="1"/>
  <c r="G264" i="9"/>
  <c r="M264" i="9" s="1"/>
  <c r="I152" i="1"/>
  <c r="F152" i="1"/>
  <c r="L152" i="1" s="1"/>
  <c r="J264" i="9" l="1"/>
  <c r="G263" i="10"/>
  <c r="D265" i="9"/>
  <c r="E265" i="9"/>
  <c r="G152" i="1"/>
  <c r="M263" i="10" l="1"/>
  <c r="J263" i="10"/>
  <c r="F265" i="9"/>
  <c r="L265" i="9" s="1"/>
  <c r="I265" i="9"/>
  <c r="M152" i="1"/>
  <c r="J152" i="1"/>
  <c r="G265" i="9" l="1"/>
  <c r="M265" i="9" s="1"/>
  <c r="D264" i="10"/>
  <c r="E264" i="10"/>
  <c r="J265" i="9"/>
  <c r="E153" i="1"/>
  <c r="D153" i="1"/>
  <c r="F264" i="10" l="1"/>
  <c r="I264" i="10"/>
  <c r="E266" i="9"/>
  <c r="D266" i="9"/>
  <c r="I153" i="1"/>
  <c r="F153" i="1"/>
  <c r="L153" i="1" s="1"/>
  <c r="L264" i="10" l="1"/>
  <c r="G264" i="10"/>
  <c r="I266" i="9"/>
  <c r="F266" i="9"/>
  <c r="L266" i="9" s="1"/>
  <c r="G153" i="1"/>
  <c r="M264" i="10" l="1"/>
  <c r="J264" i="10"/>
  <c r="G266" i="9"/>
  <c r="M266" i="9" s="1"/>
  <c r="J266" i="9"/>
  <c r="M153" i="1"/>
  <c r="J153" i="1"/>
  <c r="E265" i="10" l="1"/>
  <c r="D265" i="10"/>
  <c r="E267" i="9"/>
  <c r="D267" i="9"/>
  <c r="E154" i="1"/>
  <c r="D154" i="1"/>
  <c r="F265" i="10" l="1"/>
  <c r="I265" i="10"/>
  <c r="I267" i="9"/>
  <c r="F267" i="9"/>
  <c r="L267" i="9" s="1"/>
  <c r="I154" i="1"/>
  <c r="F154" i="1"/>
  <c r="L154" i="1" s="1"/>
  <c r="L265" i="10" l="1"/>
  <c r="G265" i="10"/>
  <c r="G267" i="9"/>
  <c r="G154" i="1"/>
  <c r="J265" i="10" l="1"/>
  <c r="M265" i="10"/>
  <c r="M267" i="9"/>
  <c r="J267" i="9"/>
  <c r="M154" i="1"/>
  <c r="J154" i="1"/>
  <c r="D266" i="10" l="1"/>
  <c r="E266" i="10"/>
  <c r="D268" i="9"/>
  <c r="E268" i="9"/>
  <c r="E155" i="1"/>
  <c r="D155" i="1"/>
  <c r="F266" i="10" l="1"/>
  <c r="L266" i="10" s="1"/>
  <c r="I266" i="10"/>
  <c r="I268" i="9"/>
  <c r="F268" i="9"/>
  <c r="L268" i="9" s="1"/>
  <c r="F155" i="1"/>
  <c r="L155" i="1" s="1"/>
  <c r="I155" i="1"/>
  <c r="G266" i="10" l="1"/>
  <c r="G268" i="9"/>
  <c r="G155" i="1"/>
  <c r="M155" i="1" s="1"/>
  <c r="M266" i="10" l="1"/>
  <c r="J266" i="10"/>
  <c r="M268" i="9"/>
  <c r="J268" i="9"/>
  <c r="J155" i="1"/>
  <c r="D156" i="1" s="1"/>
  <c r="E267" i="10" l="1"/>
  <c r="D267" i="10"/>
  <c r="E269" i="9"/>
  <c r="D269" i="9"/>
  <c r="E156" i="1"/>
  <c r="I156" i="1"/>
  <c r="F156" i="1"/>
  <c r="L156" i="1" s="1"/>
  <c r="F267" i="10" l="1"/>
  <c r="L267" i="10" s="1"/>
  <c r="I267" i="10"/>
  <c r="I269" i="9"/>
  <c r="F269" i="9"/>
  <c r="L269" i="9" s="1"/>
  <c r="G156" i="1"/>
  <c r="G267" i="10" l="1"/>
  <c r="M267" i="10" s="1"/>
  <c r="J267" i="10"/>
  <c r="G269" i="9"/>
  <c r="M269" i="9" s="1"/>
  <c r="M156" i="1"/>
  <c r="J156" i="1"/>
  <c r="J269" i="9" l="1"/>
  <c r="E268" i="10"/>
  <c r="D268" i="10"/>
  <c r="E270" i="9"/>
  <c r="D270" i="9"/>
  <c r="E157" i="1"/>
  <c r="D157" i="1"/>
  <c r="I268" i="10" l="1"/>
  <c r="F268" i="10"/>
  <c r="L268" i="10" s="1"/>
  <c r="I270" i="9"/>
  <c r="F270" i="9"/>
  <c r="L270" i="9" s="1"/>
  <c r="F157" i="1"/>
  <c r="L157" i="1" s="1"/>
  <c r="I157" i="1"/>
  <c r="G268" i="10" l="1"/>
  <c r="J268" i="10"/>
  <c r="M268" i="10"/>
  <c r="G270" i="9"/>
  <c r="G157" i="1"/>
  <c r="M157" i="1" s="1"/>
  <c r="E269" i="10" l="1"/>
  <c r="D269" i="10"/>
  <c r="M270" i="9"/>
  <c r="J270" i="9"/>
  <c r="J157" i="1"/>
  <c r="E158" i="1" s="1"/>
  <c r="F269" i="10" l="1"/>
  <c r="I269" i="10"/>
  <c r="D271" i="9"/>
  <c r="E271" i="9"/>
  <c r="D158" i="1"/>
  <c r="F158" i="1" s="1"/>
  <c r="L158" i="1" s="1"/>
  <c r="I158" i="1"/>
  <c r="L269" i="10" l="1"/>
  <c r="G269" i="10"/>
  <c r="F271" i="9"/>
  <c r="L271" i="9" s="1"/>
  <c r="I271" i="9"/>
  <c r="G158" i="1"/>
  <c r="G271" i="9" l="1"/>
  <c r="M271" i="9" s="1"/>
  <c r="M269" i="10"/>
  <c r="J269" i="10"/>
  <c r="J271" i="9"/>
  <c r="M158" i="1"/>
  <c r="J158" i="1"/>
  <c r="E270" i="10" l="1"/>
  <c r="D270" i="10"/>
  <c r="D272" i="9"/>
  <c r="E272" i="9"/>
  <c r="E159" i="1"/>
  <c r="D159" i="1"/>
  <c r="F270" i="10" l="1"/>
  <c r="I270" i="10"/>
  <c r="F272" i="9"/>
  <c r="L272" i="9" s="1"/>
  <c r="I272" i="9"/>
  <c r="I159" i="1"/>
  <c r="F159" i="1"/>
  <c r="L159" i="1" s="1"/>
  <c r="L270" i="10" l="1"/>
  <c r="G270" i="10"/>
  <c r="G272" i="9"/>
  <c r="G159" i="1"/>
  <c r="M270" i="10" l="1"/>
  <c r="J270" i="10"/>
  <c r="M272" i="9"/>
  <c r="J272" i="9"/>
  <c r="M159" i="1"/>
  <c r="J159" i="1"/>
  <c r="E271" i="10" l="1"/>
  <c r="D271" i="10"/>
  <c r="D273" i="9"/>
  <c r="E273" i="9"/>
  <c r="D160" i="1"/>
  <c r="E160" i="1"/>
  <c r="I271" i="10" l="1"/>
  <c r="F271" i="10"/>
  <c r="I273" i="9"/>
  <c r="F273" i="9"/>
  <c r="L273" i="9" s="1"/>
  <c r="F160" i="1"/>
  <c r="L160" i="1" s="1"/>
  <c r="I160" i="1"/>
  <c r="L271" i="10" l="1"/>
  <c r="G271" i="10"/>
  <c r="G273" i="9"/>
  <c r="M273" i="9" s="1"/>
  <c r="G160" i="1"/>
  <c r="J273" i="9" l="1"/>
  <c r="M271" i="10"/>
  <c r="J271" i="10"/>
  <c r="D274" i="9"/>
  <c r="E274" i="9"/>
  <c r="M160" i="1"/>
  <c r="J160" i="1"/>
  <c r="E272" i="10" l="1"/>
  <c r="D272" i="10"/>
  <c r="I274" i="9"/>
  <c r="F274" i="9"/>
  <c r="L274" i="9" s="1"/>
  <c r="E161" i="1"/>
  <c r="D161" i="1"/>
  <c r="I272" i="10" l="1"/>
  <c r="F272" i="10"/>
  <c r="L272" i="10" s="1"/>
  <c r="G274" i="9"/>
  <c r="I161" i="1"/>
  <c r="F161" i="1"/>
  <c r="L161" i="1" s="1"/>
  <c r="G272" i="10" l="1"/>
  <c r="M274" i="9"/>
  <c r="J274" i="9"/>
  <c r="G161" i="1"/>
  <c r="M272" i="10" l="1"/>
  <c r="J272" i="10"/>
  <c r="E275" i="9"/>
  <c r="D275" i="9"/>
  <c r="M161" i="1"/>
  <c r="J161" i="1"/>
  <c r="D273" i="10" l="1"/>
  <c r="E273" i="10"/>
  <c r="F275" i="9"/>
  <c r="L275" i="9" s="1"/>
  <c r="I275" i="9"/>
  <c r="E162" i="1"/>
  <c r="D162" i="1"/>
  <c r="G275" i="9" l="1"/>
  <c r="M275" i="9" s="1"/>
  <c r="I273" i="10"/>
  <c r="F273" i="10"/>
  <c r="L273" i="10" s="1"/>
  <c r="I162" i="1"/>
  <c r="F162" i="1"/>
  <c r="L162" i="1" s="1"/>
  <c r="J275" i="9" l="1"/>
  <c r="G273" i="10"/>
  <c r="E276" i="9"/>
  <c r="D276" i="9"/>
  <c r="G162" i="1"/>
  <c r="M273" i="10" l="1"/>
  <c r="J273" i="10"/>
  <c r="I276" i="9"/>
  <c r="F276" i="9"/>
  <c r="L276" i="9" s="1"/>
  <c r="M162" i="1"/>
  <c r="J162" i="1"/>
  <c r="D274" i="10" l="1"/>
  <c r="E274" i="10"/>
  <c r="G276" i="9"/>
  <c r="M276" i="9" s="1"/>
  <c r="E163" i="1"/>
  <c r="D163" i="1"/>
  <c r="J276" i="9" l="1"/>
  <c r="I274" i="10"/>
  <c r="F274" i="10"/>
  <c r="L274" i="10" s="1"/>
  <c r="D277" i="9"/>
  <c r="E277" i="9"/>
  <c r="I163" i="1"/>
  <c r="F163" i="1"/>
  <c r="L163" i="1" s="1"/>
  <c r="G274" i="10" l="1"/>
  <c r="I277" i="9"/>
  <c r="F277" i="9"/>
  <c r="L277" i="9" s="1"/>
  <c r="G163" i="1"/>
  <c r="M274" i="10" l="1"/>
  <c r="J274" i="10"/>
  <c r="G277" i="9"/>
  <c r="M277" i="9" s="1"/>
  <c r="M163" i="1"/>
  <c r="J163" i="1"/>
  <c r="J277" i="9" l="1"/>
  <c r="D275" i="10"/>
  <c r="E275" i="10"/>
  <c r="D278" i="9"/>
  <c r="E278" i="9"/>
  <c r="E164" i="1"/>
  <c r="D164" i="1"/>
  <c r="I275" i="10" l="1"/>
  <c r="F275" i="10"/>
  <c r="L275" i="10" s="1"/>
  <c r="F278" i="9"/>
  <c r="L278" i="9" s="1"/>
  <c r="I278" i="9"/>
  <c r="I164" i="1"/>
  <c r="F164" i="1"/>
  <c r="L164" i="1" s="1"/>
  <c r="G275" i="10" l="1"/>
  <c r="G278" i="9"/>
  <c r="G164" i="1"/>
  <c r="M164" i="1" s="1"/>
  <c r="M275" i="10" l="1"/>
  <c r="J275" i="10"/>
  <c r="M278" i="9"/>
  <c r="J278" i="9"/>
  <c r="J164" i="1"/>
  <c r="E165" i="1" s="1"/>
  <c r="E276" i="10" l="1"/>
  <c r="D276" i="10"/>
  <c r="D279" i="9"/>
  <c r="E279" i="9"/>
  <c r="D165" i="1"/>
  <c r="F165" i="1" s="1"/>
  <c r="L165" i="1" s="1"/>
  <c r="I165" i="1"/>
  <c r="I276" i="10" l="1"/>
  <c r="F276" i="10"/>
  <c r="L276" i="10" s="1"/>
  <c r="I279" i="9"/>
  <c r="F279" i="9"/>
  <c r="L279" i="9" s="1"/>
  <c r="G165" i="1"/>
  <c r="M165" i="1" s="1"/>
  <c r="G276" i="10" l="1"/>
  <c r="G279" i="9"/>
  <c r="J165" i="1"/>
  <c r="D166" i="1" s="1"/>
  <c r="M276" i="10" l="1"/>
  <c r="J276" i="10"/>
  <c r="M279" i="9"/>
  <c r="J279" i="9"/>
  <c r="E166" i="1"/>
  <c r="I166" i="1"/>
  <c r="F166" i="1"/>
  <c r="L166" i="1" s="1"/>
  <c r="E277" i="10" l="1"/>
  <c r="D277" i="10"/>
  <c r="E280" i="9"/>
  <c r="D280" i="9"/>
  <c r="G166" i="1"/>
  <c r="M166" i="1" s="1"/>
  <c r="F277" i="10" l="1"/>
  <c r="L277" i="10" s="1"/>
  <c r="I277" i="10"/>
  <c r="I280" i="9"/>
  <c r="F280" i="9"/>
  <c r="L280" i="9" s="1"/>
  <c r="J166" i="1"/>
  <c r="E167" i="1" s="1"/>
  <c r="G280" i="9" l="1"/>
  <c r="M280" i="9" s="1"/>
  <c r="G277" i="10"/>
  <c r="M277" i="10" s="1"/>
  <c r="J280" i="9"/>
  <c r="E281" i="9" s="1"/>
  <c r="J277" i="10"/>
  <c r="D167" i="1"/>
  <c r="F167" i="1" s="1"/>
  <c r="L167" i="1" s="1"/>
  <c r="I167" i="1"/>
  <c r="D281" i="9" l="1"/>
  <c r="E278" i="10"/>
  <c r="D278" i="10"/>
  <c r="F281" i="9"/>
  <c r="L281" i="9" s="1"/>
  <c r="I281" i="9"/>
  <c r="G167" i="1"/>
  <c r="F278" i="10" l="1"/>
  <c r="L278" i="10" s="1"/>
  <c r="I278" i="10"/>
  <c r="G281" i="9"/>
  <c r="M167" i="1"/>
  <c r="J167" i="1"/>
  <c r="G278" i="10" l="1"/>
  <c r="M278" i="10" s="1"/>
  <c r="M281" i="9"/>
  <c r="J281" i="9"/>
  <c r="D168" i="1"/>
  <c r="E168" i="1"/>
  <c r="J278" i="10" l="1"/>
  <c r="D279" i="10"/>
  <c r="E279" i="10"/>
  <c r="D282" i="9"/>
  <c r="E282" i="9"/>
  <c r="I168" i="1"/>
  <c r="F168" i="1"/>
  <c r="L168" i="1" s="1"/>
  <c r="F279" i="10" l="1"/>
  <c r="L279" i="10" s="1"/>
  <c r="I279" i="10"/>
  <c r="F282" i="9"/>
  <c r="L282" i="9" s="1"/>
  <c r="I282" i="9"/>
  <c r="G168" i="1"/>
  <c r="G279" i="10" l="1"/>
  <c r="G282" i="9"/>
  <c r="M168" i="1"/>
  <c r="J168" i="1"/>
  <c r="M279" i="10" l="1"/>
  <c r="J279" i="10"/>
  <c r="M282" i="9"/>
  <c r="J282" i="9"/>
  <c r="E169" i="1"/>
  <c r="D169" i="1"/>
  <c r="D280" i="10" l="1"/>
  <c r="E280" i="10"/>
  <c r="E283" i="9"/>
  <c r="D283" i="9"/>
  <c r="F169" i="1"/>
  <c r="L169" i="1" s="1"/>
  <c r="I169" i="1"/>
  <c r="F280" i="10" l="1"/>
  <c r="L280" i="10" s="1"/>
  <c r="I280" i="10"/>
  <c r="F283" i="9"/>
  <c r="L283" i="9" s="1"/>
  <c r="I283" i="9"/>
  <c r="G169" i="1"/>
  <c r="M169" i="1" s="1"/>
  <c r="G280" i="10" l="1"/>
  <c r="G283" i="9"/>
  <c r="M283" i="9" s="1"/>
  <c r="J283" i="9"/>
  <c r="J169" i="1"/>
  <c r="E170" i="1" s="1"/>
  <c r="M280" i="10" l="1"/>
  <c r="J280" i="10"/>
  <c r="E284" i="9"/>
  <c r="D284" i="9"/>
  <c r="D170" i="1"/>
  <c r="D281" i="10" l="1"/>
  <c r="E281" i="10"/>
  <c r="F284" i="9"/>
  <c r="L284" i="9" s="1"/>
  <c r="I284" i="9"/>
  <c r="F170" i="1"/>
  <c r="L170" i="1" s="1"/>
  <c r="I170" i="1"/>
  <c r="G170" i="1" l="1"/>
  <c r="J170" i="1" s="1"/>
  <c r="E171" i="1" s="1"/>
  <c r="F281" i="10"/>
  <c r="L281" i="10" s="1"/>
  <c r="I281" i="10"/>
  <c r="G284" i="9"/>
  <c r="M170" i="1"/>
  <c r="D171" i="1"/>
  <c r="G281" i="10" l="1"/>
  <c r="M284" i="9"/>
  <c r="J284" i="9"/>
  <c r="I171" i="1"/>
  <c r="F171" i="1"/>
  <c r="L171" i="1" s="1"/>
  <c r="M281" i="10" l="1"/>
  <c r="J281" i="10"/>
  <c r="D285" i="9"/>
  <c r="E285" i="9"/>
  <c r="G171" i="1"/>
  <c r="M171" i="1" s="1"/>
  <c r="E282" i="10" l="1"/>
  <c r="D282" i="10"/>
  <c r="F285" i="9"/>
  <c r="L285" i="9" s="1"/>
  <c r="I285" i="9"/>
  <c r="J171" i="1"/>
  <c r="F282" i="10" l="1"/>
  <c r="L282" i="10" s="1"/>
  <c r="I282" i="10"/>
  <c r="G282" i="10"/>
  <c r="M282" i="10" s="1"/>
  <c r="G285" i="9"/>
  <c r="M285" i="9" s="1"/>
  <c r="D172" i="1"/>
  <c r="E172" i="1"/>
  <c r="J285" i="9" l="1"/>
  <c r="J282" i="10"/>
  <c r="D286" i="9"/>
  <c r="E286" i="9"/>
  <c r="F172" i="1"/>
  <c r="L172" i="1" s="1"/>
  <c r="I172" i="1"/>
  <c r="G172" i="1"/>
  <c r="M172" i="1" s="1"/>
  <c r="D283" i="10" l="1"/>
  <c r="E283" i="10"/>
  <c r="F286" i="9"/>
  <c r="L286" i="9" s="1"/>
  <c r="I286" i="9"/>
  <c r="J172" i="1"/>
  <c r="D173" i="1" s="1"/>
  <c r="G286" i="9" l="1"/>
  <c r="M286" i="9" s="1"/>
  <c r="F283" i="10"/>
  <c r="L283" i="10" s="1"/>
  <c r="I283" i="10"/>
  <c r="J286" i="9"/>
  <c r="E173" i="1"/>
  <c r="I173" i="1"/>
  <c r="F173" i="1"/>
  <c r="L173" i="1" s="1"/>
  <c r="G283" i="10" l="1"/>
  <c r="D287" i="9"/>
  <c r="E287" i="9"/>
  <c r="G173" i="1"/>
  <c r="M283" i="10" l="1"/>
  <c r="J283" i="10"/>
  <c r="F287" i="9"/>
  <c r="L287" i="9" s="1"/>
  <c r="I287" i="9"/>
  <c r="M173" i="1"/>
  <c r="J173" i="1"/>
  <c r="D284" i="10" l="1"/>
  <c r="E284" i="10"/>
  <c r="G287" i="9"/>
  <c r="M287" i="9" s="1"/>
  <c r="E174" i="1"/>
  <c r="D174" i="1"/>
  <c r="J287" i="9" l="1"/>
  <c r="I284" i="10"/>
  <c r="F284" i="10"/>
  <c r="L284" i="10" s="1"/>
  <c r="E288" i="9"/>
  <c r="D288" i="9"/>
  <c r="F174" i="1"/>
  <c r="L174" i="1" s="1"/>
  <c r="I174" i="1"/>
  <c r="G284" i="10" l="1"/>
  <c r="F288" i="9"/>
  <c r="L288" i="9" s="1"/>
  <c r="I288" i="9"/>
  <c r="G174" i="1"/>
  <c r="M174" i="1" s="1"/>
  <c r="G288" i="9" l="1"/>
  <c r="M284" i="10"/>
  <c r="J284" i="10"/>
  <c r="M288" i="9"/>
  <c r="J288" i="9"/>
  <c r="I290" i="9"/>
  <c r="J174" i="1"/>
  <c r="E175" i="1" s="1"/>
  <c r="D285" i="10" l="1"/>
  <c r="E285" i="10"/>
  <c r="D289" i="9"/>
  <c r="E289" i="9"/>
  <c r="D175" i="1"/>
  <c r="F175" i="1" s="1"/>
  <c r="L175" i="1" s="1"/>
  <c r="F285" i="10" l="1"/>
  <c r="L285" i="10" s="1"/>
  <c r="I285" i="10"/>
  <c r="I289" i="9"/>
  <c r="F289" i="9"/>
  <c r="I175" i="1"/>
  <c r="G175" i="1"/>
  <c r="M175" i="1" s="1"/>
  <c r="G285" i="10" l="1"/>
  <c r="L289" i="9"/>
  <c r="G289" i="9"/>
  <c r="I291" i="9"/>
  <c r="J175" i="1"/>
  <c r="D176" i="1" s="1"/>
  <c r="M285" i="10" l="1"/>
  <c r="J285" i="10"/>
  <c r="M289" i="9"/>
  <c r="J289" i="9"/>
  <c r="E176" i="1"/>
  <c r="F176" i="1"/>
  <c r="L176" i="1" s="1"/>
  <c r="I176" i="1"/>
  <c r="D286" i="10" l="1"/>
  <c r="E286" i="10"/>
  <c r="E290" i="9"/>
  <c r="D290" i="9"/>
  <c r="G176" i="1"/>
  <c r="I286" i="10" l="1"/>
  <c r="F286" i="10"/>
  <c r="L286" i="10" s="1"/>
  <c r="F290" i="9"/>
  <c r="L290" i="9" s="1"/>
  <c r="M176" i="1"/>
  <c r="J176" i="1"/>
  <c r="G286" i="10" l="1"/>
  <c r="G290" i="9"/>
  <c r="I292" i="9"/>
  <c r="D177" i="1"/>
  <c r="E177" i="1"/>
  <c r="M286" i="10" l="1"/>
  <c r="J286" i="10"/>
  <c r="M290" i="9"/>
  <c r="J290" i="9"/>
  <c r="F177" i="1"/>
  <c r="L177" i="1" s="1"/>
  <c r="I177" i="1"/>
  <c r="E287" i="10" l="1"/>
  <c r="D287" i="10"/>
  <c r="D291" i="9"/>
  <c r="F291" i="9" s="1"/>
  <c r="L291" i="9" s="1"/>
  <c r="E291" i="9"/>
  <c r="G177" i="1"/>
  <c r="F287" i="10" l="1"/>
  <c r="L287" i="10" s="1"/>
  <c r="I287" i="10"/>
  <c r="G291" i="9"/>
  <c r="M177" i="1"/>
  <c r="J177" i="1"/>
  <c r="G287" i="10" l="1"/>
  <c r="M287" i="10" s="1"/>
  <c r="J287" i="10"/>
  <c r="J291" i="9"/>
  <c r="M291" i="9"/>
  <c r="I293" i="9"/>
  <c r="E178" i="1"/>
  <c r="D178" i="1"/>
  <c r="E288" i="10" l="1"/>
  <c r="D288" i="10"/>
  <c r="D292" i="9"/>
  <c r="E292" i="9"/>
  <c r="F178" i="1"/>
  <c r="L178" i="1" s="1"/>
  <c r="I178" i="1"/>
  <c r="F288" i="10" l="1"/>
  <c r="L288" i="10" s="1"/>
  <c r="I288" i="10"/>
  <c r="F292" i="9"/>
  <c r="L292" i="9" s="1"/>
  <c r="G178" i="1"/>
  <c r="M178" i="1" s="1"/>
  <c r="G292" i="9" l="1"/>
  <c r="M292" i="9" s="1"/>
  <c r="G288" i="10"/>
  <c r="M288" i="10" s="1"/>
  <c r="J288" i="10"/>
  <c r="J292" i="9"/>
  <c r="E293" i="9" s="1"/>
  <c r="J178" i="1"/>
  <c r="D179" i="1" s="1"/>
  <c r="E289" i="10" l="1"/>
  <c r="D289" i="10"/>
  <c r="D293" i="9"/>
  <c r="F293" i="9" s="1"/>
  <c r="L293" i="9" s="1"/>
  <c r="I294" i="9"/>
  <c r="E179" i="1"/>
  <c r="F179" i="1"/>
  <c r="L179" i="1" s="1"/>
  <c r="I179" i="1"/>
  <c r="I289" i="10" l="1"/>
  <c r="F289" i="10"/>
  <c r="L289" i="10" s="1"/>
  <c r="G289" i="10"/>
  <c r="M289" i="10" s="1"/>
  <c r="G293" i="9"/>
  <c r="G179" i="1"/>
  <c r="M179" i="1" s="1"/>
  <c r="J289" i="10" l="1"/>
  <c r="M293" i="9"/>
  <c r="J293" i="9"/>
  <c r="J179" i="1"/>
  <c r="E180" i="1" s="1"/>
  <c r="D290" i="10" l="1"/>
  <c r="E290" i="10"/>
  <c r="D294" i="9"/>
  <c r="E294" i="9"/>
  <c r="I295" i="9"/>
  <c r="D180" i="1"/>
  <c r="F180" i="1" s="1"/>
  <c r="L180" i="1" s="1"/>
  <c r="F290" i="10" l="1"/>
  <c r="L290" i="10" s="1"/>
  <c r="I290" i="10"/>
  <c r="F294" i="9"/>
  <c r="L294" i="9" s="1"/>
  <c r="G294" i="9"/>
  <c r="M294" i="9" s="1"/>
  <c r="I180" i="1"/>
  <c r="G180" i="1"/>
  <c r="G290" i="10" l="1"/>
  <c r="J294" i="9"/>
  <c r="M180" i="1"/>
  <c r="J180" i="1"/>
  <c r="M290" i="10" l="1"/>
  <c r="J290" i="10"/>
  <c r="E295" i="9"/>
  <c r="D295" i="9"/>
  <c r="E181" i="1"/>
  <c r="D181" i="1"/>
  <c r="E291" i="10" l="1"/>
  <c r="D291" i="10"/>
  <c r="F295" i="9"/>
  <c r="L295" i="9" s="1"/>
  <c r="I296" i="9"/>
  <c r="F181" i="1"/>
  <c r="L181" i="1" s="1"/>
  <c r="I181" i="1"/>
  <c r="F291" i="10" l="1"/>
  <c r="L291" i="10" s="1"/>
  <c r="I291" i="10"/>
  <c r="G295" i="9"/>
  <c r="M295" i="9" s="1"/>
  <c r="G181" i="1"/>
  <c r="M181" i="1" s="1"/>
  <c r="G291" i="10" l="1"/>
  <c r="J295" i="9"/>
  <c r="E296" i="9" s="1"/>
  <c r="J181" i="1"/>
  <c r="D182" i="1" s="1"/>
  <c r="M291" i="10" l="1"/>
  <c r="J291" i="10"/>
  <c r="D296" i="9"/>
  <c r="F296" i="9" s="1"/>
  <c r="L296" i="9" s="1"/>
  <c r="I292" i="10"/>
  <c r="E182" i="1"/>
  <c r="I182" i="1"/>
  <c r="F182" i="1"/>
  <c r="L182" i="1" s="1"/>
  <c r="D292" i="10" l="1"/>
  <c r="F292" i="10" s="1"/>
  <c r="L292" i="10" s="1"/>
  <c r="E292" i="10"/>
  <c r="G296" i="9"/>
  <c r="J296" i="9" s="1"/>
  <c r="G292" i="10"/>
  <c r="M296" i="9"/>
  <c r="I297" i="9"/>
  <c r="G182" i="1"/>
  <c r="M182" i="1" s="1"/>
  <c r="M292" i="10" l="1"/>
  <c r="J292" i="10"/>
  <c r="E297" i="9"/>
  <c r="D297" i="9"/>
  <c r="F297" i="9" s="1"/>
  <c r="L297" i="9" s="1"/>
  <c r="J182" i="1"/>
  <c r="D183" i="1" s="1"/>
  <c r="G297" i="9" l="1"/>
  <c r="D293" i="10"/>
  <c r="E293" i="10"/>
  <c r="J297" i="9"/>
  <c r="M297" i="9"/>
  <c r="E183" i="1"/>
  <c r="F183" i="1"/>
  <c r="L183" i="1" s="1"/>
  <c r="I183" i="1"/>
  <c r="F293" i="10" l="1"/>
  <c r="L293" i="10" s="1"/>
  <c r="I293" i="10"/>
  <c r="D298" i="9"/>
  <c r="E298" i="9"/>
  <c r="G183" i="1"/>
  <c r="M183" i="1" s="1"/>
  <c r="G293" i="10" l="1"/>
  <c r="F298" i="9"/>
  <c r="I298" i="9"/>
  <c r="J183" i="1"/>
  <c r="E184" i="1" s="1"/>
  <c r="M293" i="10" l="1"/>
  <c r="J293" i="10"/>
  <c r="L298" i="9"/>
  <c r="G298" i="9"/>
  <c r="D184" i="1"/>
  <c r="E294" i="10" l="1"/>
  <c r="D294" i="10"/>
  <c r="F184" i="1"/>
  <c r="L184" i="1" s="1"/>
  <c r="I184" i="1"/>
  <c r="J298" i="9"/>
  <c r="M298" i="9"/>
  <c r="G184" i="1" l="1"/>
  <c r="M184" i="1" s="1"/>
  <c r="I294" i="10"/>
  <c r="F294" i="10"/>
  <c r="L294" i="10" s="1"/>
  <c r="E299" i="9"/>
  <c r="D299" i="9"/>
  <c r="J184" i="1"/>
  <c r="E185" i="1" s="1"/>
  <c r="G294" i="10" l="1"/>
  <c r="M294" i="10" s="1"/>
  <c r="F299" i="9"/>
  <c r="L299" i="9" s="1"/>
  <c r="I299" i="9"/>
  <c r="D185" i="1"/>
  <c r="J294" i="10" l="1"/>
  <c r="D295" i="10"/>
  <c r="E295" i="10"/>
  <c r="F185" i="1"/>
  <c r="L185" i="1" s="1"/>
  <c r="I185" i="1"/>
  <c r="G299" i="9"/>
  <c r="M299" i="9" s="1"/>
  <c r="G185" i="1" l="1"/>
  <c r="M185" i="1" s="1"/>
  <c r="I295" i="10"/>
  <c r="F295" i="10"/>
  <c r="L295" i="10" s="1"/>
  <c r="J299" i="9"/>
  <c r="E300" i="9" s="1"/>
  <c r="J185" i="1"/>
  <c r="E186" i="1" s="1"/>
  <c r="G295" i="10" l="1"/>
  <c r="D186" i="1"/>
  <c r="D300" i="9"/>
  <c r="F300" i="9" s="1"/>
  <c r="L300" i="9" s="1"/>
  <c r="I300" i="9"/>
  <c r="M295" i="10" l="1"/>
  <c r="J295" i="10"/>
  <c r="F186" i="1"/>
  <c r="L186" i="1" s="1"/>
  <c r="I186" i="1"/>
  <c r="G300" i="9"/>
  <c r="M300" i="9" s="1"/>
  <c r="G186" i="1" l="1"/>
  <c r="J186" i="1" s="1"/>
  <c r="D296" i="10"/>
  <c r="E296" i="10"/>
  <c r="M186" i="1"/>
  <c r="J300" i="9"/>
  <c r="D301" i="9" s="1"/>
  <c r="E187" i="1"/>
  <c r="D187" i="1"/>
  <c r="F296" i="10" l="1"/>
  <c r="L296" i="10" s="1"/>
  <c r="I296" i="10"/>
  <c r="E301" i="9"/>
  <c r="I301" i="9"/>
  <c r="F301" i="9"/>
  <c r="L301" i="9" s="1"/>
  <c r="I187" i="1"/>
  <c r="F187" i="1"/>
  <c r="L187" i="1" s="1"/>
  <c r="G296" i="10" l="1"/>
  <c r="G301" i="9"/>
  <c r="G187" i="1"/>
  <c r="M296" i="10" l="1"/>
  <c r="J296" i="10"/>
  <c r="J301" i="9"/>
  <c r="M301" i="9"/>
  <c r="M187" i="1"/>
  <c r="J187" i="1"/>
  <c r="D297" i="10" l="1"/>
  <c r="E297" i="10"/>
  <c r="E302" i="9"/>
  <c r="D302" i="9"/>
  <c r="E188" i="1"/>
  <c r="D188" i="1"/>
  <c r="I297" i="10" l="1"/>
  <c r="F297" i="10"/>
  <c r="L297" i="10" s="1"/>
  <c r="F302" i="9"/>
  <c r="L302" i="9" s="1"/>
  <c r="I302" i="9"/>
  <c r="I188" i="1"/>
  <c r="F188" i="1"/>
  <c r="L188" i="1" s="1"/>
  <c r="G297" i="10" l="1"/>
  <c r="G302" i="9"/>
  <c r="M302" i="9" s="1"/>
  <c r="G188" i="1"/>
  <c r="M188" i="1" s="1"/>
  <c r="M297" i="10" l="1"/>
  <c r="J297" i="10"/>
  <c r="J302" i="9"/>
  <c r="E303" i="9" s="1"/>
  <c r="J188" i="1"/>
  <c r="D189" i="1" s="1"/>
  <c r="F189" i="1" s="1"/>
  <c r="L189" i="1" s="1"/>
  <c r="E298" i="10" l="1"/>
  <c r="D298" i="10"/>
  <c r="I189" i="1"/>
  <c r="D303" i="9"/>
  <c r="F303" i="9" s="1"/>
  <c r="I303" i="9"/>
  <c r="E189" i="1"/>
  <c r="G189" i="1" s="1"/>
  <c r="M189" i="1" s="1"/>
  <c r="I298" i="10" l="1"/>
  <c r="F298" i="10"/>
  <c r="L298" i="10" s="1"/>
  <c r="G298" i="10"/>
  <c r="M298" i="10" s="1"/>
  <c r="L303" i="9"/>
  <c r="G303" i="9"/>
  <c r="J189" i="1"/>
  <c r="D190" i="1" s="1"/>
  <c r="J298" i="10" l="1"/>
  <c r="E190" i="1"/>
  <c r="J303" i="9"/>
  <c r="M303" i="9"/>
  <c r="F190" i="1"/>
  <c r="L190" i="1" s="1"/>
  <c r="I190" i="1"/>
  <c r="E299" i="10" l="1"/>
  <c r="D299" i="10"/>
  <c r="D304" i="9"/>
  <c r="E304" i="9"/>
  <c r="G190" i="1"/>
  <c r="J190" i="1" s="1"/>
  <c r="I299" i="10" l="1"/>
  <c r="F299" i="10"/>
  <c r="L299" i="10" s="1"/>
  <c r="G299" i="10"/>
  <c r="M299" i="10" s="1"/>
  <c r="M190" i="1"/>
  <c r="I304" i="9"/>
  <c r="F304" i="9"/>
  <c r="L304" i="9" s="1"/>
  <c r="E191" i="1"/>
  <c r="D191" i="1"/>
  <c r="J299" i="10" l="1"/>
  <c r="G304" i="9"/>
  <c r="I191" i="1"/>
  <c r="F191" i="1"/>
  <c r="L191" i="1" s="1"/>
  <c r="E300" i="10" l="1"/>
  <c r="D300" i="10"/>
  <c r="M304" i="9"/>
  <c r="J304" i="9"/>
  <c r="G191" i="1"/>
  <c r="F300" i="10" l="1"/>
  <c r="L300" i="10" s="1"/>
  <c r="I300" i="10"/>
  <c r="G300" i="10"/>
  <c r="M300" i="10" s="1"/>
  <c r="E305" i="9"/>
  <c r="D305" i="9"/>
  <c r="M191" i="1"/>
  <c r="J191" i="1"/>
  <c r="J300" i="10" l="1"/>
  <c r="F305" i="9"/>
  <c r="L305" i="9" s="1"/>
  <c r="I305" i="9"/>
  <c r="E192" i="1"/>
  <c r="D192" i="1"/>
  <c r="E301" i="10" l="1"/>
  <c r="D301" i="10"/>
  <c r="G305" i="9"/>
  <c r="M305" i="9" s="1"/>
  <c r="I192" i="1"/>
  <c r="F192" i="1"/>
  <c r="L192" i="1" s="1"/>
  <c r="I301" i="10" l="1"/>
  <c r="F301" i="10"/>
  <c r="L301" i="10" s="1"/>
  <c r="J305" i="9"/>
  <c r="D306" i="9" s="1"/>
  <c r="G192" i="1"/>
  <c r="G301" i="10" l="1"/>
  <c r="M301" i="10" s="1"/>
  <c r="J301" i="10"/>
  <c r="E306" i="9"/>
  <c r="I306" i="9"/>
  <c r="F306" i="9"/>
  <c r="L306" i="9" s="1"/>
  <c r="M192" i="1"/>
  <c r="J192" i="1"/>
  <c r="E302" i="10" l="1"/>
  <c r="D302" i="10"/>
  <c r="G306" i="9"/>
  <c r="E193" i="1"/>
  <c r="D193" i="1"/>
  <c r="F302" i="10" l="1"/>
  <c r="L302" i="10" s="1"/>
  <c r="I302" i="10"/>
  <c r="G302" i="10"/>
  <c r="M302" i="10" s="1"/>
  <c r="M306" i="9"/>
  <c r="J306" i="9"/>
  <c r="F193" i="1"/>
  <c r="L193" i="1" s="1"/>
  <c r="I193" i="1"/>
  <c r="J302" i="10" l="1"/>
  <c r="D307" i="9"/>
  <c r="E307" i="9"/>
  <c r="G193" i="1"/>
  <c r="M193" i="1" s="1"/>
  <c r="D303" i="10" l="1"/>
  <c r="E303" i="10"/>
  <c r="I307" i="9"/>
  <c r="F307" i="9"/>
  <c r="L307" i="9" s="1"/>
  <c r="J193" i="1"/>
  <c r="E194" i="1" s="1"/>
  <c r="I303" i="10" l="1"/>
  <c r="F303" i="10"/>
  <c r="L303" i="10" s="1"/>
  <c r="D194" i="1"/>
  <c r="F194" i="1" s="1"/>
  <c r="L194" i="1" s="1"/>
  <c r="G307" i="9"/>
  <c r="I194" i="1"/>
  <c r="G303" i="10" l="1"/>
  <c r="M307" i="9"/>
  <c r="J307" i="9"/>
  <c r="G194" i="1"/>
  <c r="M194" i="1" s="1"/>
  <c r="J303" i="10" l="1"/>
  <c r="M303" i="10"/>
  <c r="E308" i="9"/>
  <c r="D308" i="9"/>
  <c r="J194" i="1"/>
  <c r="D195" i="1" s="1"/>
  <c r="D304" i="10" l="1"/>
  <c r="E304" i="10"/>
  <c r="E195" i="1"/>
  <c r="I308" i="9"/>
  <c r="F308" i="9"/>
  <c r="L308" i="9" s="1"/>
  <c r="I195" i="1"/>
  <c r="F195" i="1"/>
  <c r="L195" i="1" s="1"/>
  <c r="F304" i="10" l="1"/>
  <c r="L304" i="10" s="1"/>
  <c r="I304" i="10"/>
  <c r="G308" i="9"/>
  <c r="M308" i="9" s="1"/>
  <c r="G195" i="1"/>
  <c r="G304" i="10" l="1"/>
  <c r="J308" i="9"/>
  <c r="E309" i="9" s="1"/>
  <c r="I309" i="9"/>
  <c r="M195" i="1"/>
  <c r="J195" i="1"/>
  <c r="M304" i="10" l="1"/>
  <c r="J304" i="10"/>
  <c r="D309" i="9"/>
  <c r="F309" i="9" s="1"/>
  <c r="L309" i="9" s="1"/>
  <c r="E196" i="1"/>
  <c r="D196" i="1"/>
  <c r="D305" i="10" l="1"/>
  <c r="E305" i="10"/>
  <c r="G309" i="9"/>
  <c r="M309" i="9" s="1"/>
  <c r="F196" i="1"/>
  <c r="L196" i="1" s="1"/>
  <c r="I196" i="1"/>
  <c r="F305" i="10" l="1"/>
  <c r="L305" i="10" s="1"/>
  <c r="I305" i="10"/>
  <c r="J309" i="9"/>
  <c r="E310" i="9" s="1"/>
  <c r="I310" i="9"/>
  <c r="G196" i="1"/>
  <c r="M196" i="1" s="1"/>
  <c r="G305" i="10" l="1"/>
  <c r="D310" i="9"/>
  <c r="F310" i="9" s="1"/>
  <c r="L310" i="9" s="1"/>
  <c r="J196" i="1"/>
  <c r="E197" i="1" s="1"/>
  <c r="M305" i="10" l="1"/>
  <c r="J305" i="10"/>
  <c r="G310" i="9"/>
  <c r="J310" i="9" s="1"/>
  <c r="D197" i="1"/>
  <c r="E306" i="10" l="1"/>
  <c r="D306" i="10"/>
  <c r="M310" i="9"/>
  <c r="F197" i="1"/>
  <c r="L197" i="1" s="1"/>
  <c r="I197" i="1"/>
  <c r="D311" i="9"/>
  <c r="E311" i="9"/>
  <c r="G197" i="1" l="1"/>
  <c r="M197" i="1" s="1"/>
  <c r="F306" i="10"/>
  <c r="L306" i="10" s="1"/>
  <c r="I306" i="10"/>
  <c r="J197" i="1"/>
  <c r="E198" i="1" s="1"/>
  <c r="I311" i="9"/>
  <c r="F311" i="9"/>
  <c r="L311" i="9" s="1"/>
  <c r="G306" i="10" l="1"/>
  <c r="D198" i="1"/>
  <c r="F198" i="1" s="1"/>
  <c r="L198" i="1" s="1"/>
  <c r="G311" i="9"/>
  <c r="M306" i="10" l="1"/>
  <c r="J306" i="10"/>
  <c r="I307" i="10"/>
  <c r="I198" i="1"/>
  <c r="M311" i="9"/>
  <c r="J311" i="9"/>
  <c r="G198" i="1"/>
  <c r="D307" i="10" l="1"/>
  <c r="F307" i="10" s="1"/>
  <c r="L307" i="10" s="1"/>
  <c r="E307" i="10"/>
  <c r="D312" i="9"/>
  <c r="E312" i="9"/>
  <c r="M198" i="1"/>
  <c r="J198" i="1"/>
  <c r="G307" i="10" l="1"/>
  <c r="M307" i="10"/>
  <c r="J307" i="10"/>
  <c r="I312" i="9"/>
  <c r="F312" i="9"/>
  <c r="E199" i="1"/>
  <c r="D199" i="1"/>
  <c r="D308" i="10" l="1"/>
  <c r="E308" i="10"/>
  <c r="L312" i="9"/>
  <c r="G312" i="9"/>
  <c r="I199" i="1"/>
  <c r="F199" i="1"/>
  <c r="L199" i="1" s="1"/>
  <c r="F308" i="10" l="1"/>
  <c r="L308" i="10" s="1"/>
  <c r="I308" i="10"/>
  <c r="M312" i="9"/>
  <c r="J312" i="9"/>
  <c r="G199" i="1"/>
  <c r="G308" i="10" l="1"/>
  <c r="E313" i="9"/>
  <c r="D313" i="9"/>
  <c r="M199" i="1"/>
  <c r="J199" i="1"/>
  <c r="M308" i="10" l="1"/>
  <c r="J308" i="10"/>
  <c r="I309" i="10"/>
  <c r="I313" i="9"/>
  <c r="F313" i="9"/>
  <c r="L313" i="9" s="1"/>
  <c r="E200" i="1"/>
  <c r="D200" i="1"/>
  <c r="E309" i="10" l="1"/>
  <c r="D309" i="10"/>
  <c r="F309" i="10" s="1"/>
  <c r="L309" i="10" s="1"/>
  <c r="G313" i="9"/>
  <c r="M313" i="9" s="1"/>
  <c r="F200" i="1"/>
  <c r="L200" i="1" s="1"/>
  <c r="I200" i="1"/>
  <c r="G309" i="10" l="1"/>
  <c r="M309" i="10" s="1"/>
  <c r="J313" i="9"/>
  <c r="D314" i="9" s="1"/>
  <c r="G200" i="1"/>
  <c r="M200" i="1" s="1"/>
  <c r="J309" i="10" l="1"/>
  <c r="D310" i="10"/>
  <c r="E310" i="10"/>
  <c r="E314" i="9"/>
  <c r="I314" i="9"/>
  <c r="F314" i="9"/>
  <c r="L314" i="9" s="1"/>
  <c r="J200" i="1"/>
  <c r="E201" i="1" s="1"/>
  <c r="F310" i="10" l="1"/>
  <c r="L310" i="10" s="1"/>
  <c r="I310" i="10"/>
  <c r="G314" i="9"/>
  <c r="J314" i="9" s="1"/>
  <c r="D201" i="1"/>
  <c r="F201" i="1" s="1"/>
  <c r="L201" i="1" s="1"/>
  <c r="I201" i="1"/>
  <c r="G310" i="10" l="1"/>
  <c r="M314" i="9"/>
  <c r="E315" i="9"/>
  <c r="D315" i="9"/>
  <c r="G201" i="1"/>
  <c r="M201" i="1" s="1"/>
  <c r="M310" i="10" l="1"/>
  <c r="J310" i="10"/>
  <c r="F315" i="9"/>
  <c r="I315" i="9"/>
  <c r="J201" i="1"/>
  <c r="D202" i="1" s="1"/>
  <c r="E311" i="10" l="1"/>
  <c r="D311" i="10"/>
  <c r="E202" i="1"/>
  <c r="L315" i="9"/>
  <c r="G315" i="9"/>
  <c r="F202" i="1"/>
  <c r="L202" i="1" s="1"/>
  <c r="I202" i="1"/>
  <c r="F311" i="10" l="1"/>
  <c r="L311" i="10" s="1"/>
  <c r="I311" i="10"/>
  <c r="G311" i="10"/>
  <c r="M311" i="10" s="1"/>
  <c r="J315" i="9"/>
  <c r="M315" i="9"/>
  <c r="G202" i="1"/>
  <c r="M202" i="1" s="1"/>
  <c r="J311" i="10" l="1"/>
  <c r="D312" i="10"/>
  <c r="E312" i="10"/>
  <c r="E316" i="9"/>
  <c r="D316" i="9"/>
  <c r="J202" i="1"/>
  <c r="E203" i="1" s="1"/>
  <c r="F312" i="10" l="1"/>
  <c r="L312" i="10" s="1"/>
  <c r="I312" i="10"/>
  <c r="I316" i="9"/>
  <c r="F316" i="9"/>
  <c r="L316" i="9" s="1"/>
  <c r="D203" i="1"/>
  <c r="F203" i="1" s="1"/>
  <c r="L203" i="1" s="1"/>
  <c r="I203" i="1"/>
  <c r="G312" i="10" l="1"/>
  <c r="G316" i="9"/>
  <c r="G203" i="1"/>
  <c r="M312" i="10" l="1"/>
  <c r="J312" i="10"/>
  <c r="M316" i="9"/>
  <c r="J316" i="9"/>
  <c r="M203" i="1"/>
  <c r="J203" i="1"/>
  <c r="D313" i="10" l="1"/>
  <c r="E313" i="10"/>
  <c r="E317" i="9"/>
  <c r="D317" i="9"/>
  <c r="E204" i="1"/>
  <c r="D204" i="1"/>
  <c r="I313" i="10" l="1"/>
  <c r="F313" i="10"/>
  <c r="L313" i="10" s="1"/>
  <c r="F317" i="9"/>
  <c r="L317" i="9" s="1"/>
  <c r="I317" i="9"/>
  <c r="F204" i="1"/>
  <c r="L204" i="1" s="1"/>
  <c r="I204" i="1"/>
  <c r="G313" i="10" l="1"/>
  <c r="G317" i="9"/>
  <c r="M317" i="9" s="1"/>
  <c r="G204" i="1"/>
  <c r="M204" i="1" s="1"/>
  <c r="M313" i="10" l="1"/>
  <c r="J313" i="10"/>
  <c r="J317" i="9"/>
  <c r="E318" i="9" s="1"/>
  <c r="J204" i="1"/>
  <c r="E205" i="1" s="1"/>
  <c r="D314" i="10" l="1"/>
  <c r="E314" i="10"/>
  <c r="D318" i="9"/>
  <c r="F318" i="9" s="1"/>
  <c r="I318" i="9"/>
  <c r="D205" i="1"/>
  <c r="F205" i="1" s="1"/>
  <c r="L205" i="1" s="1"/>
  <c r="I205" i="1"/>
  <c r="F314" i="10" l="1"/>
  <c r="L314" i="10" s="1"/>
  <c r="I314" i="10"/>
  <c r="L318" i="9"/>
  <c r="G318" i="9"/>
  <c r="G205" i="1"/>
  <c r="M205" i="1" s="1"/>
  <c r="G314" i="10" l="1"/>
  <c r="J318" i="9"/>
  <c r="M318" i="9"/>
  <c r="J205" i="1"/>
  <c r="E206" i="1" s="1"/>
  <c r="M314" i="10" l="1"/>
  <c r="J314" i="10"/>
  <c r="E319" i="9"/>
  <c r="D319" i="9"/>
  <c r="D206" i="1"/>
  <c r="F206" i="1" s="1"/>
  <c r="L206" i="1" s="1"/>
  <c r="I206" i="1"/>
  <c r="E315" i="10" l="1"/>
  <c r="D315" i="10"/>
  <c r="F319" i="9"/>
  <c r="L319" i="9" s="1"/>
  <c r="I319" i="9"/>
  <c r="G206" i="1"/>
  <c r="M206" i="1" s="1"/>
  <c r="F315" i="10" l="1"/>
  <c r="L315" i="10" s="1"/>
  <c r="I315" i="10"/>
  <c r="G315" i="10"/>
  <c r="M315" i="10" s="1"/>
  <c r="G319" i="9"/>
  <c r="M319" i="9" s="1"/>
  <c r="J206" i="1"/>
  <c r="D207" i="1" s="1"/>
  <c r="J315" i="10" l="1"/>
  <c r="J319" i="9"/>
  <c r="E320" i="9" s="1"/>
  <c r="E207" i="1"/>
  <c r="F207" i="1"/>
  <c r="L207" i="1" s="1"/>
  <c r="I207" i="1"/>
  <c r="D316" i="10" l="1"/>
  <c r="E316" i="10"/>
  <c r="D320" i="9"/>
  <c r="F320" i="9" s="1"/>
  <c r="I320" i="9"/>
  <c r="G207" i="1"/>
  <c r="M207" i="1" s="1"/>
  <c r="F316" i="10" l="1"/>
  <c r="L316" i="10" s="1"/>
  <c r="I316" i="10"/>
  <c r="L320" i="9"/>
  <c r="G320" i="9"/>
  <c r="J207" i="1"/>
  <c r="E208" i="1" s="1"/>
  <c r="G316" i="10" l="1"/>
  <c r="M320" i="9"/>
  <c r="J320" i="9"/>
  <c r="D208" i="1"/>
  <c r="F208" i="1" s="1"/>
  <c r="L208" i="1" s="1"/>
  <c r="I208" i="1"/>
  <c r="M316" i="10" l="1"/>
  <c r="J316" i="10"/>
  <c r="E321" i="9"/>
  <c r="D321" i="9"/>
  <c r="G208" i="1"/>
  <c r="M208" i="1" s="1"/>
  <c r="E317" i="10" l="1"/>
  <c r="D317" i="10"/>
  <c r="F321" i="9"/>
  <c r="I321" i="9"/>
  <c r="J208" i="1"/>
  <c r="D209" i="1" s="1"/>
  <c r="F317" i="10" l="1"/>
  <c r="L317" i="10" s="1"/>
  <c r="I317" i="10"/>
  <c r="G317" i="10"/>
  <c r="E209" i="1"/>
  <c r="L321" i="9"/>
  <c r="G321" i="9"/>
  <c r="F209" i="1"/>
  <c r="L209" i="1" s="1"/>
  <c r="I209" i="1"/>
  <c r="M317" i="10" l="1"/>
  <c r="J317" i="10"/>
  <c r="J321" i="9"/>
  <c r="M321" i="9"/>
  <c r="G209" i="1"/>
  <c r="M209" i="1" s="1"/>
  <c r="E318" i="10" l="1"/>
  <c r="D318" i="10"/>
  <c r="E322" i="9"/>
  <c r="D322" i="9"/>
  <c r="J209" i="1"/>
  <c r="E210" i="1" s="1"/>
  <c r="I318" i="10" l="1"/>
  <c r="F318" i="10"/>
  <c r="I322" i="9"/>
  <c r="F322" i="9"/>
  <c r="L322" i="9" s="1"/>
  <c r="D210" i="1"/>
  <c r="F210" i="1" s="1"/>
  <c r="L210" i="1" s="1"/>
  <c r="I210" i="1"/>
  <c r="L318" i="10" l="1"/>
  <c r="G318" i="10"/>
  <c r="G322" i="9"/>
  <c r="J322" i="9" s="1"/>
  <c r="G210" i="1"/>
  <c r="M318" i="10" l="1"/>
  <c r="J318" i="10"/>
  <c r="M322" i="9"/>
  <c r="D323" i="9"/>
  <c r="E323" i="9"/>
  <c r="M210" i="1"/>
  <c r="J210" i="1"/>
  <c r="D319" i="10" l="1"/>
  <c r="E319" i="10"/>
  <c r="I323" i="9"/>
  <c r="F323" i="9"/>
  <c r="L323" i="9" s="1"/>
  <c r="E211" i="1"/>
  <c r="D211" i="1"/>
  <c r="I319" i="10" l="1"/>
  <c r="F319" i="10"/>
  <c r="G323" i="9"/>
  <c r="I211" i="1"/>
  <c r="F211" i="1"/>
  <c r="L211" i="1" s="1"/>
  <c r="G319" i="10" l="1"/>
  <c r="L319" i="10"/>
  <c r="J323" i="9"/>
  <c r="M323" i="9"/>
  <c r="G211" i="1"/>
  <c r="J319" i="10" l="1"/>
  <c r="M319" i="10"/>
  <c r="E324" i="9"/>
  <c r="D324" i="9"/>
  <c r="M211" i="1"/>
  <c r="J211" i="1"/>
  <c r="D320" i="10" l="1"/>
  <c r="E320" i="10"/>
  <c r="F324" i="9"/>
  <c r="L324" i="9" s="1"/>
  <c r="I324" i="9"/>
  <c r="E212" i="1"/>
  <c r="D212" i="1"/>
  <c r="I320" i="10" l="1"/>
  <c r="F320" i="10"/>
  <c r="L320" i="10" s="1"/>
  <c r="G324" i="9"/>
  <c r="M324" i="9" s="1"/>
  <c r="F212" i="1"/>
  <c r="L212" i="1" s="1"/>
  <c r="I212" i="1"/>
  <c r="G320" i="10" l="1"/>
  <c r="J324" i="9"/>
  <c r="D325" i="9" s="1"/>
  <c r="G212" i="1"/>
  <c r="M212" i="1" s="1"/>
  <c r="M320" i="10" l="1"/>
  <c r="J320" i="10"/>
  <c r="E325" i="9"/>
  <c r="I325" i="9"/>
  <c r="F325" i="9"/>
  <c r="J212" i="1"/>
  <c r="D213" i="1" s="1"/>
  <c r="F213" i="1" s="1"/>
  <c r="L213" i="1" s="1"/>
  <c r="I213" i="1"/>
  <c r="E321" i="10" l="1"/>
  <c r="D321" i="10"/>
  <c r="L325" i="9"/>
  <c r="G325" i="9"/>
  <c r="E213" i="1"/>
  <c r="G213" i="1" s="1"/>
  <c r="I321" i="10" l="1"/>
  <c r="F321" i="10"/>
  <c r="L321" i="10" s="1"/>
  <c r="J325" i="9"/>
  <c r="M325" i="9"/>
  <c r="M213" i="1"/>
  <c r="J213" i="1"/>
  <c r="G321" i="10" l="1"/>
  <c r="M321" i="10" s="1"/>
  <c r="D326" i="9"/>
  <c r="E326" i="9"/>
  <c r="E214" i="1"/>
  <c r="D214" i="1"/>
  <c r="J321" i="10" l="1"/>
  <c r="D322" i="10" s="1"/>
  <c r="E322" i="10"/>
  <c r="F326" i="9"/>
  <c r="I326" i="9"/>
  <c r="F214" i="1"/>
  <c r="L214" i="1" s="1"/>
  <c r="I214" i="1"/>
  <c r="F322" i="10" l="1"/>
  <c r="I322" i="10"/>
  <c r="L326" i="9"/>
  <c r="G326" i="9"/>
  <c r="G214" i="1"/>
  <c r="M214" i="1" s="1"/>
  <c r="L322" i="10" l="1"/>
  <c r="G322" i="10"/>
  <c r="M326" i="9"/>
  <c r="J326" i="9"/>
  <c r="J214" i="1"/>
  <c r="D215" i="1" s="1"/>
  <c r="J322" i="10" l="1"/>
  <c r="M322" i="10"/>
  <c r="E215" i="1"/>
  <c r="E327" i="9"/>
  <c r="D327" i="9"/>
  <c r="F215" i="1"/>
  <c r="L215" i="1" s="1"/>
  <c r="I215" i="1"/>
  <c r="E323" i="10" l="1"/>
  <c r="D323" i="10"/>
  <c r="F327" i="9"/>
  <c r="L327" i="9" s="1"/>
  <c r="I327" i="9"/>
  <c r="G215" i="1"/>
  <c r="M215" i="1" s="1"/>
  <c r="I323" i="10" l="1"/>
  <c r="F323" i="10"/>
  <c r="G327" i="9"/>
  <c r="M327" i="9" s="1"/>
  <c r="J215" i="1"/>
  <c r="E216" i="1" s="1"/>
  <c r="L323" i="10" l="1"/>
  <c r="G323" i="10"/>
  <c r="J327" i="9"/>
  <c r="E328" i="9" s="1"/>
  <c r="D216" i="1"/>
  <c r="M323" i="10" l="1"/>
  <c r="J323" i="10"/>
  <c r="F216" i="1"/>
  <c r="L216" i="1" s="1"/>
  <c r="I216" i="1"/>
  <c r="D328" i="9"/>
  <c r="F328" i="9" s="1"/>
  <c r="L328" i="9" s="1"/>
  <c r="I328" i="9"/>
  <c r="E324" i="10" l="1"/>
  <c r="D324" i="10"/>
  <c r="G216" i="1"/>
  <c r="M216" i="1" s="1"/>
  <c r="G328" i="9"/>
  <c r="I324" i="10" l="1"/>
  <c r="F324" i="10"/>
  <c r="L324" i="10" s="1"/>
  <c r="J216" i="1"/>
  <c r="E217" i="1" s="1"/>
  <c r="D217" i="1"/>
  <c r="M328" i="9"/>
  <c r="J328" i="9"/>
  <c r="G324" i="10" l="1"/>
  <c r="F217" i="1"/>
  <c r="L217" i="1" s="1"/>
  <c r="I217" i="1"/>
  <c r="D329" i="9"/>
  <c r="E329" i="9"/>
  <c r="G217" i="1" l="1"/>
  <c r="M217" i="1" s="1"/>
  <c r="M324" i="10"/>
  <c r="J324" i="10"/>
  <c r="J217" i="1"/>
  <c r="E218" i="1" s="1"/>
  <c r="F329" i="9"/>
  <c r="L329" i="9" s="1"/>
  <c r="I329" i="9"/>
  <c r="E325" i="10" l="1"/>
  <c r="D325" i="10"/>
  <c r="D218" i="1"/>
  <c r="G329" i="9"/>
  <c r="I325" i="10" l="1"/>
  <c r="F325" i="10"/>
  <c r="L325" i="10" s="1"/>
  <c r="F218" i="1"/>
  <c r="L218" i="1" s="1"/>
  <c r="I218" i="1"/>
  <c r="J329" i="9"/>
  <c r="M329" i="9"/>
  <c r="G325" i="10" l="1"/>
  <c r="M325" i="10" s="1"/>
  <c r="G218" i="1"/>
  <c r="M218" i="1" s="1"/>
  <c r="E330" i="9"/>
  <c r="D330" i="9"/>
  <c r="J325" i="10" l="1"/>
  <c r="J218" i="1"/>
  <c r="E219" i="1" s="1"/>
  <c r="D219" i="1"/>
  <c r="F219" i="1" s="1"/>
  <c r="L219" i="1" s="1"/>
  <c r="D326" i="10"/>
  <c r="E326" i="10"/>
  <c r="I219" i="1"/>
  <c r="F330" i="9"/>
  <c r="L330" i="9" s="1"/>
  <c r="I330" i="9"/>
  <c r="G219" i="1" l="1"/>
  <c r="M219" i="1" s="1"/>
  <c r="I326" i="10"/>
  <c r="F326" i="10"/>
  <c r="J219" i="1"/>
  <c r="E220" i="1" s="1"/>
  <c r="G330" i="9"/>
  <c r="J330" i="9" s="1"/>
  <c r="L326" i="10" l="1"/>
  <c r="G326" i="10"/>
  <c r="M330" i="9"/>
  <c r="D220" i="1"/>
  <c r="E331" i="9"/>
  <c r="D331" i="9"/>
  <c r="J326" i="10" l="1"/>
  <c r="M326" i="10"/>
  <c r="F220" i="1"/>
  <c r="L220" i="1" s="1"/>
  <c r="I220" i="1"/>
  <c r="F331" i="9"/>
  <c r="I331" i="9"/>
  <c r="G220" i="1" l="1"/>
  <c r="M220" i="1" s="1"/>
  <c r="E327" i="10"/>
  <c r="D327" i="10"/>
  <c r="J220" i="1"/>
  <c r="E221" i="1" s="1"/>
  <c r="G331" i="9"/>
  <c r="L331" i="9"/>
  <c r="F327" i="10" l="1"/>
  <c r="I327" i="10"/>
  <c r="D221" i="1"/>
  <c r="M331" i="9"/>
  <c r="J331" i="9"/>
  <c r="G327" i="10" l="1"/>
  <c r="L327" i="10"/>
  <c r="F221" i="1"/>
  <c r="L221" i="1" s="1"/>
  <c r="I221" i="1"/>
  <c r="D332" i="9"/>
  <c r="E332" i="9"/>
  <c r="G221" i="1" l="1"/>
  <c r="M221" i="1" s="1"/>
  <c r="J327" i="10"/>
  <c r="M327" i="10"/>
  <c r="J221" i="1"/>
  <c r="D222" i="1" s="1"/>
  <c r="I222" i="1" s="1"/>
  <c r="F332" i="9"/>
  <c r="I332" i="9"/>
  <c r="E222" i="1" l="1"/>
  <c r="F222" i="1"/>
  <c r="L222" i="1" s="1"/>
  <c r="D328" i="10"/>
  <c r="E328" i="10"/>
  <c r="L332" i="9"/>
  <c r="G332" i="9"/>
  <c r="G222" i="1" l="1"/>
  <c r="M222" i="1" s="1"/>
  <c r="F328" i="10"/>
  <c r="I328" i="10"/>
  <c r="J332" i="9"/>
  <c r="M332" i="9"/>
  <c r="J222" i="1"/>
  <c r="E223" i="1" s="1"/>
  <c r="L328" i="10" l="1"/>
  <c r="G328" i="10"/>
  <c r="D333" i="9"/>
  <c r="E333" i="9"/>
  <c r="D223" i="1"/>
  <c r="M328" i="10" l="1"/>
  <c r="J328" i="10"/>
  <c r="F223" i="1"/>
  <c r="L223" i="1" s="1"/>
  <c r="I223" i="1"/>
  <c r="F333" i="9"/>
  <c r="I333" i="9"/>
  <c r="G223" i="1"/>
  <c r="M223" i="1" s="1"/>
  <c r="E329" i="10" l="1"/>
  <c r="D329" i="10"/>
  <c r="G333" i="9"/>
  <c r="L333" i="9"/>
  <c r="J223" i="1"/>
  <c r="E224" i="1" s="1"/>
  <c r="I329" i="10" l="1"/>
  <c r="F329" i="10"/>
  <c r="J333" i="9"/>
  <c r="M333" i="9"/>
  <c r="D224" i="1"/>
  <c r="L329" i="10" l="1"/>
  <c r="G329" i="10"/>
  <c r="F224" i="1"/>
  <c r="L224" i="1" s="1"/>
  <c r="I224" i="1"/>
  <c r="E334" i="9"/>
  <c r="D334" i="9"/>
  <c r="G224" i="1" l="1"/>
  <c r="M224" i="1" s="1"/>
  <c r="J329" i="10"/>
  <c r="M329" i="10"/>
  <c r="F334" i="9"/>
  <c r="I334" i="9"/>
  <c r="J224" i="1"/>
  <c r="D225" i="1" s="1"/>
  <c r="I225" i="1" s="1"/>
  <c r="E330" i="10" l="1"/>
  <c r="D330" i="10"/>
  <c r="G334" i="9"/>
  <c r="L334" i="9"/>
  <c r="E225" i="1"/>
  <c r="F225" i="1"/>
  <c r="L225" i="1" s="1"/>
  <c r="F330" i="10" l="1"/>
  <c r="L330" i="10" s="1"/>
  <c r="I330" i="10"/>
  <c r="G330" i="10"/>
  <c r="J334" i="9"/>
  <c r="M334" i="9"/>
  <c r="G225" i="1"/>
  <c r="M225" i="1" s="1"/>
  <c r="M330" i="10" l="1"/>
  <c r="J330" i="10"/>
  <c r="J225" i="1"/>
  <c r="E226" i="1" s="1"/>
  <c r="E335" i="9"/>
  <c r="D335" i="9"/>
  <c r="E331" i="10" l="1"/>
  <c r="D331" i="10"/>
  <c r="D226" i="1"/>
  <c r="I335" i="9"/>
  <c r="F335" i="9"/>
  <c r="L335" i="9" s="1"/>
  <c r="F331" i="10" l="1"/>
  <c r="I331" i="10"/>
  <c r="F226" i="1"/>
  <c r="L226" i="1" s="1"/>
  <c r="I226" i="1"/>
  <c r="G335" i="9"/>
  <c r="M335" i="9" s="1"/>
  <c r="G226" i="1" l="1"/>
  <c r="M226" i="1" s="1"/>
  <c r="L331" i="10"/>
  <c r="G331" i="10"/>
  <c r="J335" i="9"/>
  <c r="D336" i="9" s="1"/>
  <c r="J226" i="1"/>
  <c r="E227" i="1" s="1"/>
  <c r="J331" i="10" l="1"/>
  <c r="M331" i="10"/>
  <c r="E336" i="9"/>
  <c r="I336" i="9"/>
  <c r="F336" i="9"/>
  <c r="D227" i="1"/>
  <c r="D332" i="10" l="1"/>
  <c r="E332" i="10"/>
  <c r="F227" i="1"/>
  <c r="L227" i="1" s="1"/>
  <c r="I227" i="1"/>
  <c r="L336" i="9"/>
  <c r="G336" i="9"/>
  <c r="G227" i="1" l="1"/>
  <c r="M227" i="1" s="1"/>
  <c r="I332" i="10"/>
  <c r="F332" i="10"/>
  <c r="L332" i="10" s="1"/>
  <c r="J227" i="1"/>
  <c r="D228" i="1" s="1"/>
  <c r="J336" i="9"/>
  <c r="M336" i="9"/>
  <c r="G332" i="10" l="1"/>
  <c r="F228" i="1"/>
  <c r="L228" i="1" s="1"/>
  <c r="I228" i="1"/>
  <c r="E228" i="1"/>
  <c r="E337" i="9"/>
  <c r="D337" i="9"/>
  <c r="G228" i="1" l="1"/>
  <c r="M228" i="1" s="1"/>
  <c r="M332" i="10"/>
  <c r="J332" i="10"/>
  <c r="I337" i="9"/>
  <c r="F337" i="9"/>
  <c r="L337" i="9" s="1"/>
  <c r="J228" i="1"/>
  <c r="D229" i="1" s="1"/>
  <c r="I229" i="1" s="1"/>
  <c r="E333" i="10" l="1"/>
  <c r="D333" i="10"/>
  <c r="G337" i="9"/>
  <c r="M337" i="9" s="1"/>
  <c r="E229" i="1"/>
  <c r="F229" i="1"/>
  <c r="L229" i="1" s="1"/>
  <c r="I333" i="10" l="1"/>
  <c r="F333" i="10"/>
  <c r="L333" i="10" s="1"/>
  <c r="J337" i="9"/>
  <c r="D338" i="9" s="1"/>
  <c r="G229" i="1"/>
  <c r="M229" i="1" s="1"/>
  <c r="G333" i="10" l="1"/>
  <c r="E338" i="9"/>
  <c r="I338" i="9"/>
  <c r="F338" i="9"/>
  <c r="J229" i="1"/>
  <c r="E230" i="1" s="1"/>
  <c r="J333" i="10" l="1"/>
  <c r="M333" i="10"/>
  <c r="L338" i="9"/>
  <c r="G338" i="9"/>
  <c r="D230" i="1"/>
  <c r="D334" i="10" l="1"/>
  <c r="E334" i="10"/>
  <c r="F230" i="1"/>
  <c r="L230" i="1" s="1"/>
  <c r="I230" i="1"/>
  <c r="J338" i="9"/>
  <c r="M338" i="9"/>
  <c r="G230" i="1"/>
  <c r="M230" i="1" s="1"/>
  <c r="F334" i="10" l="1"/>
  <c r="L334" i="10" s="1"/>
  <c r="I334" i="10"/>
  <c r="E339" i="9"/>
  <c r="D339" i="9"/>
  <c r="J230" i="1"/>
  <c r="G334" i="10" l="1"/>
  <c r="F339" i="9"/>
  <c r="L339" i="9" s="1"/>
  <c r="I339" i="9"/>
  <c r="E231" i="1"/>
  <c r="D231" i="1"/>
  <c r="M334" i="10" l="1"/>
  <c r="J334" i="10"/>
  <c r="F231" i="1"/>
  <c r="L231" i="1" s="1"/>
  <c r="I231" i="1"/>
  <c r="G339" i="9"/>
  <c r="M339" i="9" s="1"/>
  <c r="G231" i="1" l="1"/>
  <c r="J231" i="1" s="1"/>
  <c r="D335" i="10"/>
  <c r="E335" i="10"/>
  <c r="J339" i="9"/>
  <c r="D340" i="9" s="1"/>
  <c r="M231" i="1"/>
  <c r="E232" i="1"/>
  <c r="D232" i="1"/>
  <c r="I232" i="1" s="1"/>
  <c r="F335" i="10" l="1"/>
  <c r="L335" i="10" s="1"/>
  <c r="I335" i="10"/>
  <c r="E340" i="9"/>
  <c r="I340" i="9"/>
  <c r="F340" i="9"/>
  <c r="F232" i="1"/>
  <c r="L232" i="1" s="1"/>
  <c r="G335" i="10" l="1"/>
  <c r="L340" i="9"/>
  <c r="G340" i="9"/>
  <c r="G232" i="1"/>
  <c r="M232" i="1" s="1"/>
  <c r="J335" i="10" l="1"/>
  <c r="M335" i="10"/>
  <c r="M340" i="9"/>
  <c r="J340" i="9"/>
  <c r="J232" i="1"/>
  <c r="D233" i="1" s="1"/>
  <c r="I233" i="1" s="1"/>
  <c r="E336" i="10" l="1"/>
  <c r="D336" i="10"/>
  <c r="E233" i="1"/>
  <c r="E341" i="9"/>
  <c r="D341" i="9"/>
  <c r="F233" i="1"/>
  <c r="L233" i="1" s="1"/>
  <c r="I336" i="10" l="1"/>
  <c r="F336" i="10"/>
  <c r="L336" i="10" s="1"/>
  <c r="I341" i="9"/>
  <c r="F341" i="9"/>
  <c r="G233" i="1"/>
  <c r="M233" i="1" s="1"/>
  <c r="G336" i="10" l="1"/>
  <c r="L341" i="9"/>
  <c r="G341" i="9"/>
  <c r="J233" i="1"/>
  <c r="D234" i="1" s="1"/>
  <c r="I234" i="1" s="1"/>
  <c r="M336" i="10" l="1"/>
  <c r="J336" i="10"/>
  <c r="J341" i="9"/>
  <c r="M341" i="9"/>
  <c r="E234" i="1"/>
  <c r="F234" i="1"/>
  <c r="L234" i="1" s="1"/>
  <c r="E337" i="10" l="1"/>
  <c r="D337" i="10"/>
  <c r="D342" i="9"/>
  <c r="E342" i="9"/>
  <c r="G234" i="1"/>
  <c r="M234" i="1" s="1"/>
  <c r="F337" i="10" l="1"/>
  <c r="L337" i="10" s="1"/>
  <c r="I337" i="10"/>
  <c r="G337" i="10"/>
  <c r="I342" i="9"/>
  <c r="F342" i="9"/>
  <c r="J234" i="1"/>
  <c r="E235" i="1" s="1"/>
  <c r="J337" i="10" l="1"/>
  <c r="M337" i="10"/>
  <c r="L342" i="9"/>
  <c r="G342" i="9"/>
  <c r="D235" i="1"/>
  <c r="E338" i="10" l="1"/>
  <c r="D338" i="10"/>
  <c r="F235" i="1"/>
  <c r="L235" i="1" s="1"/>
  <c r="I235" i="1"/>
  <c r="M342" i="9"/>
  <c r="J342" i="9"/>
  <c r="G235" i="1"/>
  <c r="M235" i="1" s="1"/>
  <c r="I338" i="10" l="1"/>
  <c r="F338" i="10"/>
  <c r="E343" i="9"/>
  <c r="D343" i="9"/>
  <c r="J235" i="1"/>
  <c r="E236" i="1" s="1"/>
  <c r="L338" i="10" l="1"/>
  <c r="G338" i="10"/>
  <c r="I343" i="9"/>
  <c r="F343" i="9"/>
  <c r="D236" i="1"/>
  <c r="M338" i="10" l="1"/>
  <c r="J338" i="10"/>
  <c r="F236" i="1"/>
  <c r="L236" i="1" s="1"/>
  <c r="I236" i="1"/>
  <c r="L343" i="9"/>
  <c r="G343" i="9"/>
  <c r="G236" i="1" l="1"/>
  <c r="M236" i="1" s="1"/>
  <c r="E339" i="10"/>
  <c r="D339" i="10"/>
  <c r="J236" i="1"/>
  <c r="E237" i="1" s="1"/>
  <c r="M343" i="9"/>
  <c r="J343" i="9"/>
  <c r="I339" i="10" l="1"/>
  <c r="F339" i="10"/>
  <c r="D237" i="1"/>
  <c r="E344" i="9"/>
  <c r="D344" i="9"/>
  <c r="G339" i="10" l="1"/>
  <c r="L339" i="10"/>
  <c r="F237" i="1"/>
  <c r="L237" i="1" s="1"/>
  <c r="I237" i="1"/>
  <c r="F344" i="9"/>
  <c r="L344" i="9" s="1"/>
  <c r="I344" i="9"/>
  <c r="G237" i="1" l="1"/>
  <c r="M237" i="1" s="1"/>
  <c r="M339" i="10"/>
  <c r="J339" i="10"/>
  <c r="J237" i="1"/>
  <c r="D238" i="1" s="1"/>
  <c r="G344" i="9"/>
  <c r="M344" i="9" s="1"/>
  <c r="E340" i="10" l="1"/>
  <c r="D340" i="10"/>
  <c r="F238" i="1"/>
  <c r="L238" i="1" s="1"/>
  <c r="I238" i="1"/>
  <c r="E238" i="1"/>
  <c r="J344" i="9"/>
  <c r="D345" i="9" s="1"/>
  <c r="G238" i="1" l="1"/>
  <c r="M238" i="1" s="1"/>
  <c r="I340" i="10"/>
  <c r="F340" i="10"/>
  <c r="J238" i="1"/>
  <c r="D239" i="1" s="1"/>
  <c r="I239" i="1" s="1"/>
  <c r="E345" i="9"/>
  <c r="F345" i="9"/>
  <c r="L345" i="9" s="1"/>
  <c r="I345" i="9"/>
  <c r="E239" i="1" l="1"/>
  <c r="F239" i="1"/>
  <c r="L239" i="1" s="1"/>
  <c r="G340" i="10"/>
  <c r="L340" i="10"/>
  <c r="G345" i="9"/>
  <c r="G239" i="1" l="1"/>
  <c r="M239" i="1" s="1"/>
  <c r="M340" i="10"/>
  <c r="J340" i="10"/>
  <c r="M345" i="9"/>
  <c r="J345" i="9"/>
  <c r="J239" i="1"/>
  <c r="E240" i="1" s="1"/>
  <c r="D341" i="10" l="1"/>
  <c r="E341" i="10"/>
  <c r="E346" i="9"/>
  <c r="D346" i="9"/>
  <c r="D240" i="1"/>
  <c r="I341" i="10" l="1"/>
  <c r="F341" i="10"/>
  <c r="F240" i="1"/>
  <c r="L240" i="1" s="1"/>
  <c r="I240" i="1"/>
  <c r="I346" i="9"/>
  <c r="F346" i="9"/>
  <c r="L346" i="9" s="1"/>
  <c r="G240" i="1"/>
  <c r="M240" i="1" s="1"/>
  <c r="L341" i="10" l="1"/>
  <c r="G341" i="10"/>
  <c r="J240" i="1"/>
  <c r="D241" i="1" s="1"/>
  <c r="I241" i="1" s="1"/>
  <c r="G346" i="9"/>
  <c r="M346" i="9" s="1"/>
  <c r="J341" i="10" l="1"/>
  <c r="M341" i="10"/>
  <c r="E241" i="1"/>
  <c r="J346" i="9"/>
  <c r="E347" i="9" s="1"/>
  <c r="F241" i="1"/>
  <c r="L241" i="1" s="1"/>
  <c r="E342" i="10" l="1"/>
  <c r="D342" i="10"/>
  <c r="D347" i="9"/>
  <c r="F347" i="9" s="1"/>
  <c r="L347" i="9" s="1"/>
  <c r="I347" i="9"/>
  <c r="G241" i="1"/>
  <c r="M241" i="1" s="1"/>
  <c r="I342" i="10" l="1"/>
  <c r="F342" i="10"/>
  <c r="L342" i="10" s="1"/>
  <c r="G347" i="9"/>
  <c r="M347" i="9" s="1"/>
  <c r="J241" i="1"/>
  <c r="D242" i="1" s="1"/>
  <c r="I242" i="1" s="1"/>
  <c r="G342" i="10" l="1"/>
  <c r="M342" i="10" s="1"/>
  <c r="J347" i="9"/>
  <c r="E348" i="9" s="1"/>
  <c r="E242" i="1"/>
  <c r="F242" i="1"/>
  <c r="L242" i="1" s="1"/>
  <c r="J342" i="10" l="1"/>
  <c r="D343" i="10"/>
  <c r="E343" i="10"/>
  <c r="D348" i="9"/>
  <c r="F348" i="9" s="1"/>
  <c r="I348" i="9"/>
  <c r="G242" i="1"/>
  <c r="M242" i="1" s="1"/>
  <c r="F343" i="10" l="1"/>
  <c r="I343" i="10"/>
  <c r="L348" i="9"/>
  <c r="G348" i="9"/>
  <c r="J242" i="1"/>
  <c r="D243" i="1" s="1"/>
  <c r="I243" i="1" s="1"/>
  <c r="L343" i="10" l="1"/>
  <c r="G343" i="10"/>
  <c r="E243" i="1"/>
  <c r="M348" i="9"/>
  <c r="J348" i="9"/>
  <c r="F243" i="1"/>
  <c r="L243" i="1" s="1"/>
  <c r="J343" i="10" l="1"/>
  <c r="M343" i="10"/>
  <c r="E349" i="9"/>
  <c r="D349" i="9"/>
  <c r="G243" i="1"/>
  <c r="M243" i="1" s="1"/>
  <c r="E344" i="10" l="1"/>
  <c r="D344" i="10"/>
  <c r="F349" i="9"/>
  <c r="L349" i="9" s="1"/>
  <c r="I349" i="9"/>
  <c r="J243" i="1"/>
  <c r="D244" i="1" s="1"/>
  <c r="I244" i="1" s="1"/>
  <c r="F344" i="10" l="1"/>
  <c r="I344" i="10"/>
  <c r="G349" i="9"/>
  <c r="J349" i="9" s="1"/>
  <c r="E244" i="1"/>
  <c r="F244" i="1"/>
  <c r="L244" i="1" s="1"/>
  <c r="G344" i="10" l="1"/>
  <c r="L344" i="10"/>
  <c r="M349" i="9"/>
  <c r="E350" i="9"/>
  <c r="D350" i="9"/>
  <c r="G244" i="1"/>
  <c r="M244" i="1" s="1"/>
  <c r="J344" i="10" l="1"/>
  <c r="M344" i="10"/>
  <c r="I350" i="9"/>
  <c r="F350" i="9"/>
  <c r="J244" i="1"/>
  <c r="D245" i="1" s="1"/>
  <c r="I245" i="1" s="1"/>
  <c r="D345" i="10" l="1"/>
  <c r="E345" i="10"/>
  <c r="E245" i="1"/>
  <c r="L350" i="9"/>
  <c r="G350" i="9"/>
  <c r="F245" i="1"/>
  <c r="L245" i="1" s="1"/>
  <c r="I345" i="10" l="1"/>
  <c r="F345" i="10"/>
  <c r="J350" i="9"/>
  <c r="M350" i="9"/>
  <c r="G245" i="1"/>
  <c r="M245" i="1" s="1"/>
  <c r="L345" i="10" l="1"/>
  <c r="G345" i="10"/>
  <c r="D351" i="9"/>
  <c r="E351" i="9"/>
  <c r="J245" i="1"/>
  <c r="E246" i="1" s="1"/>
  <c r="J345" i="10" l="1"/>
  <c r="M345" i="10"/>
  <c r="I351" i="9"/>
  <c r="F351" i="9"/>
  <c r="D246" i="1"/>
  <c r="D346" i="10" l="1"/>
  <c r="E346" i="10"/>
  <c r="F246" i="1"/>
  <c r="L246" i="1" s="1"/>
  <c r="I246" i="1"/>
  <c r="L351" i="9"/>
  <c r="G351" i="9"/>
  <c r="G246" i="1" l="1"/>
  <c r="M246" i="1" s="1"/>
  <c r="I346" i="10"/>
  <c r="F346" i="10"/>
  <c r="M351" i="9"/>
  <c r="J351" i="9"/>
  <c r="J246" i="1"/>
  <c r="E247" i="1" s="1"/>
  <c r="G346" i="10" l="1"/>
  <c r="L346" i="10"/>
  <c r="D247" i="1"/>
  <c r="D352" i="9"/>
  <c r="E352" i="9"/>
  <c r="J346" i="10" l="1"/>
  <c r="M346" i="10"/>
  <c r="F247" i="1"/>
  <c r="L247" i="1" s="1"/>
  <c r="I247" i="1"/>
  <c r="F352" i="9"/>
  <c r="I352" i="9"/>
  <c r="G247" i="1" l="1"/>
  <c r="M247" i="1" s="1"/>
  <c r="E347" i="10"/>
  <c r="D347" i="10"/>
  <c r="L352" i="9"/>
  <c r="G352" i="9"/>
  <c r="J247" i="1"/>
  <c r="E248" i="1" s="1"/>
  <c r="I347" i="10" l="1"/>
  <c r="F347" i="10"/>
  <c r="M352" i="9"/>
  <c r="J352" i="9"/>
  <c r="D248" i="1"/>
  <c r="G347" i="10" l="1"/>
  <c r="L347" i="10"/>
  <c r="F248" i="1"/>
  <c r="L248" i="1" s="1"/>
  <c r="I248" i="1"/>
  <c r="D353" i="9"/>
  <c r="E353" i="9"/>
  <c r="G248" i="1" l="1"/>
  <c r="M248" i="1" s="1"/>
  <c r="J347" i="10"/>
  <c r="M347" i="10"/>
  <c r="J248" i="1"/>
  <c r="D249" i="1" s="1"/>
  <c r="I353" i="9"/>
  <c r="F353" i="9"/>
  <c r="E348" i="10" l="1"/>
  <c r="D348" i="10"/>
  <c r="F249" i="1"/>
  <c r="L249" i="1" s="1"/>
  <c r="I249" i="1"/>
  <c r="E249" i="1"/>
  <c r="L353" i="9"/>
  <c r="G353" i="9"/>
  <c r="G249" i="1" l="1"/>
  <c r="M249" i="1" s="1"/>
  <c r="I348" i="10"/>
  <c r="F348" i="10"/>
  <c r="M353" i="9"/>
  <c r="J353" i="9"/>
  <c r="J249" i="1"/>
  <c r="D250" i="1" s="1"/>
  <c r="I250" i="1" s="1"/>
  <c r="G348" i="10" l="1"/>
  <c r="L348" i="10"/>
  <c r="E250" i="1"/>
  <c r="E354" i="9"/>
  <c r="D354" i="9"/>
  <c r="F250" i="1"/>
  <c r="L250" i="1" s="1"/>
  <c r="M348" i="10" l="1"/>
  <c r="J348" i="10"/>
  <c r="F354" i="9"/>
  <c r="L354" i="9" s="1"/>
  <c r="I354" i="9"/>
  <c r="G250" i="1"/>
  <c r="M250" i="1" s="1"/>
  <c r="E349" i="10" l="1"/>
  <c r="D349" i="10"/>
  <c r="G354" i="9"/>
  <c r="M354" i="9" s="1"/>
  <c r="J250" i="1"/>
  <c r="D251" i="1" s="1"/>
  <c r="I251" i="1" s="1"/>
  <c r="F349" i="10" l="1"/>
  <c r="I349" i="10"/>
  <c r="J354" i="9"/>
  <c r="E355" i="9" s="1"/>
  <c r="E251" i="1"/>
  <c r="F251" i="1"/>
  <c r="L251" i="1" s="1"/>
  <c r="L349" i="10" l="1"/>
  <c r="G349" i="10"/>
  <c r="D355" i="9"/>
  <c r="F355" i="9" s="1"/>
  <c r="L355" i="9" s="1"/>
  <c r="I355" i="9"/>
  <c r="G251" i="1"/>
  <c r="M251" i="1" s="1"/>
  <c r="M349" i="10" l="1"/>
  <c r="J349" i="10"/>
  <c r="G355" i="9"/>
  <c r="M355" i="9" s="1"/>
  <c r="J251" i="1"/>
  <c r="D252" i="1" s="1"/>
  <c r="I252" i="1" s="1"/>
  <c r="E350" i="10" l="1"/>
  <c r="D350" i="10"/>
  <c r="J355" i="9"/>
  <c r="D356" i="9" s="1"/>
  <c r="E252" i="1"/>
  <c r="F252" i="1"/>
  <c r="L252" i="1" s="1"/>
  <c r="F350" i="10" l="1"/>
  <c r="I350" i="10"/>
  <c r="E356" i="9"/>
  <c r="I356" i="9"/>
  <c r="F356" i="9"/>
  <c r="G252" i="1"/>
  <c r="M252" i="1" s="1"/>
  <c r="G350" i="10" l="1"/>
  <c r="L350" i="10"/>
  <c r="L356" i="9"/>
  <c r="G356" i="9"/>
  <c r="J252" i="1"/>
  <c r="E253" i="1" s="1"/>
  <c r="J350" i="10" l="1"/>
  <c r="M350" i="10"/>
  <c r="M356" i="9"/>
  <c r="J356" i="9"/>
  <c r="D253" i="1"/>
  <c r="D351" i="10" l="1"/>
  <c r="E351" i="10"/>
  <c r="F253" i="1"/>
  <c r="L253" i="1" s="1"/>
  <c r="I253" i="1"/>
  <c r="D357" i="9"/>
  <c r="E357" i="9"/>
  <c r="G253" i="1" l="1"/>
  <c r="M253" i="1" s="1"/>
  <c r="I351" i="10"/>
  <c r="F351" i="10"/>
  <c r="J253" i="1"/>
  <c r="D254" i="1" s="1"/>
  <c r="I254" i="1" s="1"/>
  <c r="F357" i="9"/>
  <c r="L357" i="9" s="1"/>
  <c r="I357" i="9"/>
  <c r="L351" i="10" l="1"/>
  <c r="G351" i="10"/>
  <c r="E254" i="1"/>
  <c r="G357" i="9"/>
  <c r="F254" i="1"/>
  <c r="L254" i="1" s="1"/>
  <c r="J351" i="10" l="1"/>
  <c r="M351" i="10"/>
  <c r="M357" i="9"/>
  <c r="J357" i="9"/>
  <c r="G254" i="1"/>
  <c r="M254" i="1" s="1"/>
  <c r="D352" i="10" l="1"/>
  <c r="E352" i="10"/>
  <c r="E358" i="9"/>
  <c r="D358" i="9"/>
  <c r="J254" i="1"/>
  <c r="E255" i="1" s="1"/>
  <c r="F352" i="10" l="1"/>
  <c r="L352" i="10" s="1"/>
  <c r="I352" i="10"/>
  <c r="F358" i="9"/>
  <c r="L358" i="9" s="1"/>
  <c r="I358" i="9"/>
  <c r="D255" i="1"/>
  <c r="G352" i="10" l="1"/>
  <c r="F255" i="1"/>
  <c r="L255" i="1" s="1"/>
  <c r="I255" i="1"/>
  <c r="G358" i="9"/>
  <c r="M358" i="9" s="1"/>
  <c r="G255" i="1" l="1"/>
  <c r="M255" i="1" s="1"/>
  <c r="M352" i="10"/>
  <c r="J352" i="10"/>
  <c r="J358" i="9"/>
  <c r="E359" i="9" s="1"/>
  <c r="J255" i="1"/>
  <c r="D256" i="1" s="1"/>
  <c r="I256" i="1" s="1"/>
  <c r="E353" i="10" l="1"/>
  <c r="D353" i="10"/>
  <c r="D359" i="9"/>
  <c r="F359" i="9" s="1"/>
  <c r="L359" i="9" s="1"/>
  <c r="E256" i="1"/>
  <c r="I359" i="9"/>
  <c r="F256" i="1"/>
  <c r="L256" i="1" s="1"/>
  <c r="I353" i="10" l="1"/>
  <c r="F353" i="10"/>
  <c r="L353" i="10" s="1"/>
  <c r="G359" i="9"/>
  <c r="M359" i="9" s="1"/>
  <c r="G256" i="1"/>
  <c r="M256" i="1" s="1"/>
  <c r="G353" i="10" l="1"/>
  <c r="J359" i="9"/>
  <c r="E360" i="9" s="1"/>
  <c r="J256" i="1"/>
  <c r="D257" i="1" s="1"/>
  <c r="M353" i="10" l="1"/>
  <c r="J353" i="10"/>
  <c r="F257" i="1"/>
  <c r="L257" i="1" s="1"/>
  <c r="I257" i="1"/>
  <c r="D360" i="9"/>
  <c r="F360" i="9" s="1"/>
  <c r="I360" i="9"/>
  <c r="E257" i="1"/>
  <c r="G257" i="1" l="1"/>
  <c r="D354" i="10"/>
  <c r="E354" i="10"/>
  <c r="L360" i="9"/>
  <c r="G360" i="9"/>
  <c r="M257" i="1"/>
  <c r="J257" i="1"/>
  <c r="F354" i="10" l="1"/>
  <c r="L354" i="10" s="1"/>
  <c r="I354" i="10"/>
  <c r="J360" i="9"/>
  <c r="M360" i="9"/>
  <c r="E258" i="1"/>
  <c r="D258" i="1"/>
  <c r="I258" i="1" s="1"/>
  <c r="G354" i="10" l="1"/>
  <c r="D361" i="9"/>
  <c r="E361" i="9"/>
  <c r="F258" i="1"/>
  <c r="L258" i="1" s="1"/>
  <c r="M354" i="10" l="1"/>
  <c r="J354" i="10"/>
  <c r="I361" i="9"/>
  <c r="F361" i="9"/>
  <c r="G258" i="1"/>
  <c r="M258" i="1" s="1"/>
  <c r="D355" i="10" l="1"/>
  <c r="E355" i="10"/>
  <c r="J258" i="1"/>
  <c r="E259" i="1" s="1"/>
  <c r="L361" i="9"/>
  <c r="G361" i="9"/>
  <c r="F355" i="10" l="1"/>
  <c r="L355" i="10" s="1"/>
  <c r="I355" i="10"/>
  <c r="D259" i="1"/>
  <c r="J361" i="9"/>
  <c r="M361" i="9"/>
  <c r="G355" i="10" l="1"/>
  <c r="F259" i="1"/>
  <c r="L259" i="1" s="1"/>
  <c r="I259" i="1"/>
  <c r="D362" i="9"/>
  <c r="E362" i="9"/>
  <c r="G259" i="1" l="1"/>
  <c r="M259" i="1" s="1"/>
  <c r="J355" i="10"/>
  <c r="M355" i="10"/>
  <c r="J259" i="1"/>
  <c r="E260" i="1" s="1"/>
  <c r="F362" i="9"/>
  <c r="I362" i="9"/>
  <c r="D356" i="10" l="1"/>
  <c r="E356" i="10"/>
  <c r="D260" i="1"/>
  <c r="L362" i="9"/>
  <c r="G362" i="9"/>
  <c r="F356" i="10" l="1"/>
  <c r="L356" i="10" s="1"/>
  <c r="I356" i="10"/>
  <c r="F260" i="1"/>
  <c r="L260" i="1" s="1"/>
  <c r="I260" i="1"/>
  <c r="M362" i="9"/>
  <c r="J362" i="9"/>
  <c r="G260" i="1" l="1"/>
  <c r="M260" i="1" s="1"/>
  <c r="G356" i="10"/>
  <c r="J260" i="1"/>
  <c r="E261" i="1" s="1"/>
  <c r="E363" i="9"/>
  <c r="D363" i="9"/>
  <c r="M356" i="10" l="1"/>
  <c r="J356" i="10"/>
  <c r="D261" i="1"/>
  <c r="F363" i="9"/>
  <c r="I363" i="9"/>
  <c r="D357" i="10" l="1"/>
  <c r="E357" i="10"/>
  <c r="F261" i="1"/>
  <c r="L261" i="1" s="1"/>
  <c r="I261" i="1"/>
  <c r="L363" i="9"/>
  <c r="G363" i="9"/>
  <c r="G261" i="1" l="1"/>
  <c r="M261" i="1" s="1"/>
  <c r="I357" i="10"/>
  <c r="F357" i="10"/>
  <c r="L357" i="10" s="1"/>
  <c r="J261" i="1"/>
  <c r="E262" i="1" s="1"/>
  <c r="J363" i="9"/>
  <c r="M363" i="9"/>
  <c r="G357" i="10" l="1"/>
  <c r="D262" i="1"/>
  <c r="D364" i="9"/>
  <c r="E364" i="9"/>
  <c r="M357" i="10" l="1"/>
  <c r="J357" i="10"/>
  <c r="F262" i="1"/>
  <c r="L262" i="1" s="1"/>
  <c r="I262" i="1"/>
  <c r="F364" i="9"/>
  <c r="I364" i="9"/>
  <c r="G262" i="1" l="1"/>
  <c r="M262" i="1" s="1"/>
  <c r="D358" i="10"/>
  <c r="E358" i="10"/>
  <c r="L364" i="9"/>
  <c r="G364" i="9"/>
  <c r="J262" i="1"/>
  <c r="E263" i="1" s="1"/>
  <c r="F358" i="10" l="1"/>
  <c r="L358" i="10" s="1"/>
  <c r="I358" i="10"/>
  <c r="J364" i="9"/>
  <c r="M364" i="9"/>
  <c r="D263" i="1"/>
  <c r="G358" i="10" l="1"/>
  <c r="F263" i="1"/>
  <c r="L263" i="1" s="1"/>
  <c r="I263" i="1"/>
  <c r="D365" i="9"/>
  <c r="E365" i="9"/>
  <c r="G263" i="1" l="1"/>
  <c r="M263" i="1" s="1"/>
  <c r="M358" i="10"/>
  <c r="J358" i="10"/>
  <c r="J263" i="1"/>
  <c r="E264" i="1" s="1"/>
  <c r="F365" i="9"/>
  <c r="I365" i="9"/>
  <c r="E359" i="10" l="1"/>
  <c r="D359" i="10"/>
  <c r="D264" i="1"/>
  <c r="L365" i="9"/>
  <c r="G365" i="9"/>
  <c r="I359" i="10" l="1"/>
  <c r="F359" i="10"/>
  <c r="L359" i="10" s="1"/>
  <c r="F264" i="1"/>
  <c r="L264" i="1" s="1"/>
  <c r="I264" i="1"/>
  <c r="J365" i="9"/>
  <c r="M365" i="9"/>
  <c r="G359" i="10" l="1"/>
  <c r="G264" i="1"/>
  <c r="M264" i="1" s="1"/>
  <c r="D366" i="9"/>
  <c r="E366" i="9"/>
  <c r="J264" i="1" l="1"/>
  <c r="D265" i="1" s="1"/>
  <c r="M359" i="10"/>
  <c r="J359" i="10"/>
  <c r="F265" i="1"/>
  <c r="L265" i="1" s="1"/>
  <c r="I265" i="1"/>
  <c r="E265" i="1"/>
  <c r="F366" i="9"/>
  <c r="I366" i="9"/>
  <c r="G265" i="1" l="1"/>
  <c r="E360" i="10"/>
  <c r="D360" i="10"/>
  <c r="L366" i="9"/>
  <c r="G366" i="9"/>
  <c r="M265" i="1"/>
  <c r="J265" i="1"/>
  <c r="I360" i="10" l="1"/>
  <c r="F360" i="10"/>
  <c r="L360" i="10" s="1"/>
  <c r="M366" i="9"/>
  <c r="J366" i="9"/>
  <c r="E266" i="1"/>
  <c r="D266" i="1"/>
  <c r="I266" i="1" s="1"/>
  <c r="G360" i="10" l="1"/>
  <c r="M360" i="10" s="1"/>
  <c r="E367" i="9"/>
  <c r="D367" i="9"/>
  <c r="F266" i="1"/>
  <c r="L266" i="1" s="1"/>
  <c r="J360" i="10" l="1"/>
  <c r="D361" i="10"/>
  <c r="E361" i="10"/>
  <c r="G266" i="1"/>
  <c r="M266" i="1" s="1"/>
  <c r="I367" i="9"/>
  <c r="F367" i="9"/>
  <c r="L367" i="9" s="1"/>
  <c r="F361" i="10" l="1"/>
  <c r="L361" i="10" s="1"/>
  <c r="I361" i="10"/>
  <c r="J266" i="1"/>
  <c r="E267" i="1" s="1"/>
  <c r="G367" i="9"/>
  <c r="G361" i="10" l="1"/>
  <c r="D267" i="1"/>
  <c r="M367" i="9"/>
  <c r="J367" i="9"/>
  <c r="M361" i="10" l="1"/>
  <c r="J361" i="10"/>
  <c r="F267" i="1"/>
  <c r="L267" i="1" s="1"/>
  <c r="I267" i="1"/>
  <c r="D368" i="9"/>
  <c r="E368" i="9"/>
  <c r="G267" i="1"/>
  <c r="M267" i="1" s="1"/>
  <c r="D362" i="10" l="1"/>
  <c r="E362" i="10"/>
  <c r="J267" i="1"/>
  <c r="E268" i="1" s="1"/>
  <c r="F368" i="9"/>
  <c r="L368" i="9" s="1"/>
  <c r="I368" i="9"/>
  <c r="I362" i="10" l="1"/>
  <c r="F362" i="10"/>
  <c r="L362" i="10" s="1"/>
  <c r="D268" i="1"/>
  <c r="G368" i="9"/>
  <c r="G362" i="10" l="1"/>
  <c r="F268" i="1"/>
  <c r="L268" i="1" s="1"/>
  <c r="I268" i="1"/>
  <c r="M368" i="9"/>
  <c r="J368" i="9"/>
  <c r="G268" i="1" l="1"/>
  <c r="M268" i="1" s="1"/>
  <c r="M362" i="10"/>
  <c r="J362" i="10"/>
  <c r="E369" i="9"/>
  <c r="D369" i="9"/>
  <c r="J268" i="1"/>
  <c r="D269" i="1" s="1"/>
  <c r="I269" i="1" s="1"/>
  <c r="D363" i="10" l="1"/>
  <c r="E363" i="10"/>
  <c r="E269" i="1"/>
  <c r="F369" i="9"/>
  <c r="L369" i="9" s="1"/>
  <c r="I369" i="9"/>
  <c r="I370" i="9" s="1"/>
  <c r="E370" i="9"/>
  <c r="M8" i="9" s="1"/>
  <c r="F269" i="1"/>
  <c r="L269" i="1" s="1"/>
  <c r="F363" i="10" l="1"/>
  <c r="L363" i="10" s="1"/>
  <c r="I363" i="10"/>
  <c r="G369" i="9"/>
  <c r="M369" i="9" s="1"/>
  <c r="M3" i="9" s="1"/>
  <c r="G269" i="1"/>
  <c r="M269" i="1" s="1"/>
  <c r="M5" i="9"/>
  <c r="M4" i="10" s="1"/>
  <c r="G363" i="10" l="1"/>
  <c r="D8" i="9"/>
  <c r="J369" i="9"/>
  <c r="D1" i="9" s="1"/>
  <c r="D2" i="9" s="1"/>
  <c r="J269" i="1"/>
  <c r="E270" i="1" s="1"/>
  <c r="M363" i="10" l="1"/>
  <c r="J363" i="10"/>
  <c r="D270" i="1"/>
  <c r="D364" i="10" l="1"/>
  <c r="E364" i="10"/>
  <c r="F270" i="1"/>
  <c r="L270" i="1" s="1"/>
  <c r="I270" i="1"/>
  <c r="G270" i="1" l="1"/>
  <c r="M270" i="1" s="1"/>
  <c r="F364" i="10"/>
  <c r="L364" i="10" s="1"/>
  <c r="I364" i="10"/>
  <c r="J270" i="1"/>
  <c r="E271" i="1" s="1"/>
  <c r="G364" i="10" l="1"/>
  <c r="D271" i="1"/>
  <c r="M364" i="10" l="1"/>
  <c r="J364" i="10"/>
  <c r="F271" i="1"/>
  <c r="L271" i="1" s="1"/>
  <c r="I271" i="1"/>
  <c r="G271" i="1" l="1"/>
  <c r="M271" i="1" s="1"/>
  <c r="E365" i="10"/>
  <c r="D365" i="10"/>
  <c r="J271" i="1"/>
  <c r="D272" i="1" s="1"/>
  <c r="I272" i="1" s="1"/>
  <c r="F365" i="10" l="1"/>
  <c r="L365" i="10" s="1"/>
  <c r="I365" i="10"/>
  <c r="E272" i="1"/>
  <c r="F272" i="1"/>
  <c r="L272" i="1" s="1"/>
  <c r="G365" i="10" l="1"/>
  <c r="M365" i="10" s="1"/>
  <c r="J365" i="10"/>
  <c r="G272" i="1"/>
  <c r="M272" i="1" s="1"/>
  <c r="E366" i="10" l="1"/>
  <c r="D366" i="10"/>
  <c r="J272" i="1"/>
  <c r="E273" i="1" s="1"/>
  <c r="F366" i="10" l="1"/>
  <c r="L366" i="10" s="1"/>
  <c r="I366" i="10"/>
  <c r="G366" i="10"/>
  <c r="M366" i="10" s="1"/>
  <c r="D273" i="1"/>
  <c r="J366" i="10" l="1"/>
  <c r="F273" i="1"/>
  <c r="L273" i="1" s="1"/>
  <c r="I273" i="1"/>
  <c r="G273" i="1" l="1"/>
  <c r="M273" i="1" s="1"/>
  <c r="E367" i="10"/>
  <c r="D367" i="10"/>
  <c r="J273" i="1"/>
  <c r="E274" i="1" s="1"/>
  <c r="F367" i="10" l="1"/>
  <c r="L367" i="10" s="1"/>
  <c r="I367" i="10"/>
  <c r="D274" i="1"/>
  <c r="G367" i="10" l="1"/>
  <c r="M367" i="10" s="1"/>
  <c r="J367" i="10"/>
  <c r="E368" i="10" s="1"/>
  <c r="I368" i="10"/>
  <c r="F274" i="1"/>
  <c r="L274" i="1" s="1"/>
  <c r="I274" i="1"/>
  <c r="D368" i="10" l="1"/>
  <c r="F368" i="10" s="1"/>
  <c r="L368" i="10" s="1"/>
  <c r="G274" i="1"/>
  <c r="M274" i="1" s="1"/>
  <c r="G368" i="10"/>
  <c r="J274" i="1"/>
  <c r="D275" i="1" s="1"/>
  <c r="I275" i="1" s="1"/>
  <c r="M368" i="10" l="1"/>
  <c r="J368" i="10"/>
  <c r="E275" i="1"/>
  <c r="F275" i="1"/>
  <c r="L275" i="1" s="1"/>
  <c r="D369" i="10" l="1"/>
  <c r="E369" i="10"/>
  <c r="G275" i="1"/>
  <c r="M275" i="1" s="1"/>
  <c r="E370" i="10" l="1"/>
  <c r="M8" i="10" s="1"/>
  <c r="F369" i="10"/>
  <c r="L369" i="10" s="1"/>
  <c r="M5" i="10" s="1"/>
  <c r="M6" i="10" s="1"/>
  <c r="I369" i="10"/>
  <c r="I370" i="10" s="1"/>
  <c r="J275" i="1"/>
  <c r="D276" i="1" s="1"/>
  <c r="I276" i="1" s="1"/>
  <c r="F276" i="1" l="1"/>
  <c r="L276" i="1" s="1"/>
  <c r="E276" i="1"/>
  <c r="G369" i="10"/>
  <c r="G276" i="1"/>
  <c r="M276" i="1" s="1"/>
  <c r="J369" i="10" l="1"/>
  <c r="D1" i="10" s="1"/>
  <c r="D2" i="10" s="1"/>
  <c r="M369" i="10"/>
  <c r="J276" i="1"/>
  <c r="E277" i="1" s="1"/>
  <c r="D8" i="10" l="1"/>
  <c r="M3" i="10"/>
  <c r="D277" i="1"/>
  <c r="F277" i="1" l="1"/>
  <c r="L277" i="1" s="1"/>
  <c r="I277" i="1"/>
  <c r="G277" i="1" l="1"/>
  <c r="M277" i="1" l="1"/>
  <c r="J277" i="1"/>
  <c r="I278" i="1"/>
  <c r="E278" i="1" l="1"/>
  <c r="D278" i="1"/>
  <c r="F278" i="1" s="1"/>
  <c r="L278" i="1" s="1"/>
  <c r="G278" i="1" l="1"/>
  <c r="M278" i="1"/>
  <c r="J278" i="1"/>
  <c r="E279" i="1" l="1"/>
  <c r="D279" i="1"/>
  <c r="I279" i="1" l="1"/>
  <c r="F279" i="1"/>
  <c r="L279" i="1" s="1"/>
  <c r="G279" i="1"/>
  <c r="M279" i="1" l="1"/>
  <c r="J279" i="1"/>
  <c r="D280" i="1" l="1"/>
  <c r="E280" i="1"/>
  <c r="I280" i="1" l="1"/>
  <c r="F280" i="1"/>
  <c r="L280" i="1" s="1"/>
  <c r="G280" i="1" l="1"/>
  <c r="M280" i="1" l="1"/>
  <c r="J280" i="1"/>
  <c r="E281" i="1" l="1"/>
  <c r="D281" i="1"/>
  <c r="F281" i="1" l="1"/>
  <c r="L281" i="1" s="1"/>
  <c r="I281" i="1"/>
  <c r="G281" i="1"/>
  <c r="M281" i="1" s="1"/>
  <c r="J281" i="1" l="1"/>
  <c r="E282" i="1" l="1"/>
  <c r="D282" i="1"/>
  <c r="I282" i="1" l="1"/>
  <c r="F282" i="1"/>
  <c r="L282" i="1" s="1"/>
  <c r="G282" i="1" l="1"/>
  <c r="M282" i="1" l="1"/>
  <c r="J282" i="1"/>
  <c r="E283" i="1" l="1"/>
  <c r="D283" i="1"/>
  <c r="F283" i="1" l="1"/>
  <c r="L283" i="1" s="1"/>
  <c r="I283" i="1"/>
  <c r="G283" i="1"/>
  <c r="M283" i="1" s="1"/>
  <c r="J283" i="1" l="1"/>
  <c r="E284" i="1" l="1"/>
  <c r="D284" i="1"/>
  <c r="I284" i="1" l="1"/>
  <c r="F284" i="1"/>
  <c r="L284" i="1" s="1"/>
  <c r="G284" i="1"/>
  <c r="M284" i="1" s="1"/>
  <c r="J284" i="1" l="1"/>
  <c r="E285" i="1"/>
  <c r="D285" i="1"/>
  <c r="F285" i="1" l="1"/>
  <c r="L285" i="1" s="1"/>
  <c r="I285" i="1"/>
  <c r="G285" i="1"/>
  <c r="M285" i="1" s="1"/>
  <c r="J285" i="1" l="1"/>
  <c r="E286" i="1" l="1"/>
  <c r="D286" i="1"/>
  <c r="F286" i="1" l="1"/>
  <c r="L286" i="1" s="1"/>
  <c r="I286" i="1"/>
  <c r="G286" i="1"/>
  <c r="M286" i="1" s="1"/>
  <c r="J286" i="1" l="1"/>
  <c r="D287" i="1" l="1"/>
  <c r="E287" i="1"/>
  <c r="I287" i="1" l="1"/>
  <c r="F287" i="1"/>
  <c r="L287" i="1" s="1"/>
  <c r="G287" i="1" l="1"/>
  <c r="M287" i="1" l="1"/>
  <c r="J287" i="1"/>
  <c r="E288" i="1" l="1"/>
  <c r="D288" i="1"/>
  <c r="F288" i="1" l="1"/>
  <c r="L288" i="1" s="1"/>
  <c r="I288" i="1"/>
  <c r="G288" i="1"/>
  <c r="M288" i="1" s="1"/>
  <c r="J288" i="1" l="1"/>
  <c r="D289" i="1" l="1"/>
  <c r="E289" i="1"/>
  <c r="I289" i="1" l="1"/>
  <c r="I370" i="1" s="1"/>
  <c r="F289" i="1"/>
  <c r="L289" i="1" s="1"/>
  <c r="G289" i="1" l="1"/>
  <c r="M289" i="1" l="1"/>
  <c r="J289" i="1"/>
  <c r="E290" i="1" l="1"/>
  <c r="D290" i="1"/>
  <c r="F290" i="1" l="1"/>
  <c r="L290" i="1" s="1"/>
  <c r="G290" i="1"/>
  <c r="M290" i="1" s="1"/>
  <c r="J290" i="1" l="1"/>
  <c r="E291" i="1" l="1"/>
  <c r="D291" i="1"/>
  <c r="F291" i="1" l="1"/>
  <c r="L291" i="1" s="1"/>
  <c r="G291" i="1"/>
  <c r="M291" i="1" s="1"/>
  <c r="J291" i="1" l="1"/>
  <c r="D292" i="1" l="1"/>
  <c r="E292" i="1"/>
  <c r="F292" i="1" l="1"/>
  <c r="L292" i="1" s="1"/>
  <c r="G292" i="1" l="1"/>
  <c r="M292" i="1" l="1"/>
  <c r="J292" i="1"/>
  <c r="E293" i="1" l="1"/>
  <c r="D293" i="1"/>
  <c r="F293" i="1" l="1"/>
  <c r="L293" i="1" s="1"/>
  <c r="G293" i="1"/>
  <c r="M293" i="1" s="1"/>
  <c r="J293" i="1" l="1"/>
  <c r="E294" i="1" l="1"/>
  <c r="D294" i="1"/>
  <c r="F294" i="1" l="1"/>
  <c r="L294" i="1" s="1"/>
  <c r="G294" i="1"/>
  <c r="M294" i="1" s="1"/>
  <c r="J294" i="1" l="1"/>
  <c r="E295" i="1"/>
  <c r="D295" i="1"/>
  <c r="F295" i="1" l="1"/>
  <c r="L295" i="1" s="1"/>
  <c r="G295" i="1"/>
  <c r="M295" i="1" s="1"/>
  <c r="J295" i="1" l="1"/>
  <c r="D296" i="1" l="1"/>
  <c r="E296" i="1"/>
  <c r="F296" i="1" l="1"/>
  <c r="L296" i="1" s="1"/>
  <c r="G296" i="1" l="1"/>
  <c r="M296" i="1" l="1"/>
  <c r="J296" i="1"/>
  <c r="D297" i="1" l="1"/>
  <c r="E297" i="1"/>
  <c r="F297" i="1" l="1"/>
  <c r="L297" i="1" s="1"/>
  <c r="G297" i="1" l="1"/>
  <c r="M297" i="1" l="1"/>
  <c r="J297" i="1"/>
  <c r="E298" i="1" l="1"/>
  <c r="D298" i="1"/>
  <c r="F298" i="1" l="1"/>
  <c r="L298" i="1" s="1"/>
  <c r="G298" i="1"/>
  <c r="M298" i="1" s="1"/>
  <c r="J298" i="1" l="1"/>
  <c r="E299" i="1" l="1"/>
  <c r="D299" i="1"/>
  <c r="F299" i="1" l="1"/>
  <c r="L299" i="1" s="1"/>
  <c r="G299" i="1"/>
  <c r="M299" i="1" s="1"/>
  <c r="J299" i="1" l="1"/>
  <c r="D300" i="1" l="1"/>
  <c r="E300" i="1"/>
  <c r="F300" i="1" l="1"/>
  <c r="L300" i="1" s="1"/>
  <c r="G300" i="1" l="1"/>
  <c r="M300" i="1" l="1"/>
  <c r="J300" i="1"/>
  <c r="D301" i="1" l="1"/>
  <c r="E301" i="1"/>
  <c r="F301" i="1" l="1"/>
  <c r="L301" i="1" s="1"/>
  <c r="G301" i="1" l="1"/>
  <c r="M301" i="1" l="1"/>
  <c r="J301" i="1"/>
  <c r="D302" i="1" l="1"/>
  <c r="E302" i="1"/>
  <c r="F302" i="1" l="1"/>
  <c r="L302" i="1" s="1"/>
  <c r="G302" i="1" l="1"/>
  <c r="M302" i="1" l="1"/>
  <c r="J302" i="1"/>
  <c r="E303" i="1" l="1"/>
  <c r="D303" i="1"/>
  <c r="F303" i="1" l="1"/>
  <c r="L303" i="1" s="1"/>
  <c r="G303" i="1"/>
  <c r="M303" i="1" s="1"/>
  <c r="J303" i="1" l="1"/>
  <c r="D304" i="1" l="1"/>
  <c r="E304" i="1"/>
  <c r="F304" i="1" l="1"/>
  <c r="L304" i="1" s="1"/>
  <c r="G304" i="1" l="1"/>
  <c r="M304" i="1" l="1"/>
  <c r="J304" i="1"/>
  <c r="E305" i="1" l="1"/>
  <c r="D305" i="1"/>
  <c r="F305" i="1" l="1"/>
  <c r="L305" i="1" s="1"/>
  <c r="G305" i="1"/>
  <c r="M305" i="1" s="1"/>
  <c r="J305" i="1" l="1"/>
  <c r="E306" i="1" l="1"/>
  <c r="D306" i="1"/>
  <c r="F306" i="1" l="1"/>
  <c r="L306" i="1" s="1"/>
  <c r="G306" i="1"/>
  <c r="M306" i="1" s="1"/>
  <c r="J306" i="1" l="1"/>
  <c r="E307" i="1" l="1"/>
  <c r="D307" i="1"/>
  <c r="F307" i="1" l="1"/>
  <c r="L307" i="1" s="1"/>
  <c r="G307" i="1"/>
  <c r="M307" i="1" s="1"/>
  <c r="J307" i="1" l="1"/>
  <c r="D308" i="1" l="1"/>
  <c r="E308" i="1"/>
  <c r="F308" i="1" l="1"/>
  <c r="L308" i="1" s="1"/>
  <c r="G308" i="1" l="1"/>
  <c r="M308" i="1" l="1"/>
  <c r="J308" i="1"/>
  <c r="E309" i="1" l="1"/>
  <c r="D309" i="1"/>
  <c r="F309" i="1" l="1"/>
  <c r="L309" i="1" s="1"/>
  <c r="G309" i="1"/>
  <c r="M309" i="1" s="1"/>
  <c r="J309" i="1" l="1"/>
  <c r="D310" i="1" l="1"/>
  <c r="E310" i="1"/>
  <c r="F310" i="1" l="1"/>
  <c r="L310" i="1" s="1"/>
  <c r="G310" i="1" l="1"/>
  <c r="M310" i="1" l="1"/>
  <c r="J310" i="1"/>
  <c r="D311" i="1" l="1"/>
  <c r="E311" i="1"/>
  <c r="F311" i="1" l="1"/>
  <c r="L311" i="1" s="1"/>
  <c r="G311" i="1" l="1"/>
  <c r="M311" i="1" l="1"/>
  <c r="J311" i="1"/>
  <c r="D312" i="1" l="1"/>
  <c r="E312" i="1"/>
  <c r="F312" i="1" l="1"/>
  <c r="L312" i="1" s="1"/>
  <c r="G312" i="1" l="1"/>
  <c r="M312" i="1" l="1"/>
  <c r="J312" i="1"/>
  <c r="D313" i="1" l="1"/>
  <c r="E313" i="1"/>
  <c r="F313" i="1" l="1"/>
  <c r="L313" i="1" s="1"/>
  <c r="G313" i="1" l="1"/>
  <c r="M313" i="1" l="1"/>
  <c r="J313" i="1"/>
  <c r="E314" i="1" l="1"/>
  <c r="D314" i="1"/>
  <c r="F314" i="1" l="1"/>
  <c r="L314" i="1" s="1"/>
  <c r="G314" i="1"/>
  <c r="M314" i="1" s="1"/>
  <c r="J314" i="1" l="1"/>
  <c r="E315" i="1" l="1"/>
  <c r="D315" i="1"/>
  <c r="F315" i="1" l="1"/>
  <c r="L315" i="1" s="1"/>
  <c r="G315" i="1"/>
  <c r="M315" i="1" s="1"/>
  <c r="J315" i="1" l="1"/>
  <c r="E316" i="1" l="1"/>
  <c r="D316" i="1"/>
  <c r="F316" i="1" l="1"/>
  <c r="L316" i="1" s="1"/>
  <c r="G316" i="1"/>
  <c r="M316" i="1" s="1"/>
  <c r="J316" i="1" l="1"/>
  <c r="E317" i="1" l="1"/>
  <c r="D317" i="1"/>
  <c r="F317" i="1" l="1"/>
  <c r="L317" i="1" s="1"/>
  <c r="G317" i="1"/>
  <c r="M317" i="1" s="1"/>
  <c r="J317" i="1" l="1"/>
  <c r="E318" i="1" l="1"/>
  <c r="D318" i="1"/>
  <c r="F318" i="1" l="1"/>
  <c r="L318" i="1" s="1"/>
  <c r="G318" i="1"/>
  <c r="M318" i="1" s="1"/>
  <c r="J318" i="1" l="1"/>
  <c r="E319" i="1"/>
  <c r="D319" i="1"/>
  <c r="F319" i="1" l="1"/>
  <c r="L319" i="1" s="1"/>
  <c r="G319" i="1"/>
  <c r="M319" i="1" s="1"/>
  <c r="J319" i="1" l="1"/>
  <c r="D320" i="1" l="1"/>
  <c r="E320" i="1"/>
  <c r="F320" i="1" l="1"/>
  <c r="L320" i="1" s="1"/>
  <c r="G320" i="1" l="1"/>
  <c r="M320" i="1" l="1"/>
  <c r="J320" i="1"/>
  <c r="D321" i="1" l="1"/>
  <c r="E321" i="1"/>
  <c r="F321" i="1" l="1"/>
  <c r="L321" i="1" s="1"/>
  <c r="G321" i="1" l="1"/>
  <c r="M321" i="1" l="1"/>
  <c r="J321" i="1"/>
  <c r="E322" i="1" l="1"/>
  <c r="D322" i="1"/>
  <c r="F322" i="1" l="1"/>
  <c r="L322" i="1" s="1"/>
  <c r="G322" i="1"/>
  <c r="M322" i="1" s="1"/>
  <c r="J322" i="1" l="1"/>
  <c r="D323" i="1" l="1"/>
  <c r="E323" i="1"/>
  <c r="F323" i="1" l="1"/>
  <c r="L323" i="1" s="1"/>
  <c r="G323" i="1" l="1"/>
  <c r="M323" i="1" l="1"/>
  <c r="J323" i="1"/>
  <c r="E324" i="1" l="1"/>
  <c r="D324" i="1"/>
  <c r="F324" i="1" l="1"/>
  <c r="L324" i="1" s="1"/>
  <c r="G324" i="1"/>
  <c r="M324" i="1" s="1"/>
  <c r="J324" i="1" l="1"/>
  <c r="E325" i="1" l="1"/>
  <c r="D325" i="1"/>
  <c r="F325" i="1" l="1"/>
  <c r="L325" i="1" s="1"/>
  <c r="G325" i="1"/>
  <c r="M325" i="1" s="1"/>
  <c r="J325" i="1" l="1"/>
  <c r="E326" i="1"/>
  <c r="D326" i="1"/>
  <c r="F326" i="1" l="1"/>
  <c r="L326" i="1" s="1"/>
  <c r="G326" i="1"/>
  <c r="M326" i="1" s="1"/>
  <c r="J326" i="1" l="1"/>
  <c r="E327" i="1" l="1"/>
  <c r="D327" i="1"/>
  <c r="F327" i="1" s="1"/>
  <c r="L327" i="1" s="1"/>
  <c r="G327" i="1" l="1"/>
  <c r="M327" i="1" s="1"/>
  <c r="J327" i="1" l="1"/>
  <c r="D328" i="1" l="1"/>
  <c r="F328" i="1" s="1"/>
  <c r="L328" i="1" s="1"/>
  <c r="E328" i="1"/>
  <c r="G328" i="1" s="1"/>
  <c r="M328" i="1" s="1"/>
  <c r="J328" i="1" l="1"/>
  <c r="D329" i="1" s="1"/>
  <c r="F329" i="1" s="1"/>
  <c r="L329" i="1" s="1"/>
  <c r="E329" i="1"/>
  <c r="G329" i="1" s="1"/>
  <c r="M329" i="1" s="1"/>
  <c r="J329" i="1" l="1"/>
  <c r="E330" i="1" l="1"/>
  <c r="D330" i="1"/>
  <c r="F330" i="1" s="1"/>
  <c r="L330" i="1" s="1"/>
  <c r="G330" i="1" l="1"/>
  <c r="M330" i="1" s="1"/>
  <c r="J330" i="1" l="1"/>
  <c r="E331" i="1" l="1"/>
  <c r="D331" i="1"/>
  <c r="F331" i="1" s="1"/>
  <c r="L331" i="1" s="1"/>
  <c r="G331" i="1" l="1"/>
  <c r="M331" i="1" s="1"/>
  <c r="J331" i="1" l="1"/>
  <c r="E332" i="1" l="1"/>
  <c r="D332" i="1"/>
  <c r="F332" i="1" s="1"/>
  <c r="L332" i="1" s="1"/>
  <c r="G332" i="1" l="1"/>
  <c r="M332" i="1" s="1"/>
  <c r="J332" i="1"/>
  <c r="E333" i="1" s="1"/>
  <c r="D333" i="1" l="1"/>
  <c r="F333" i="1" s="1"/>
  <c r="L333" i="1" s="1"/>
  <c r="G333" i="1" l="1"/>
  <c r="M333" i="1" s="1"/>
  <c r="J333" i="1" l="1"/>
  <c r="D334" i="1" s="1"/>
  <c r="E334" i="1"/>
  <c r="F334" i="1" l="1"/>
  <c r="L334" i="1" s="1"/>
  <c r="G334" i="1" l="1"/>
  <c r="M334" i="1" s="1"/>
  <c r="J334" i="1"/>
  <c r="E335" i="1" l="1"/>
  <c r="D335" i="1"/>
  <c r="F335" i="1" l="1"/>
  <c r="L335" i="1" s="1"/>
  <c r="G335" i="1"/>
  <c r="M335" i="1" s="1"/>
  <c r="J335" i="1" l="1"/>
  <c r="E336" i="1" l="1"/>
  <c r="D336" i="1"/>
  <c r="F336" i="1" l="1"/>
  <c r="L336" i="1" s="1"/>
  <c r="G336" i="1" l="1"/>
  <c r="M336" i="1" s="1"/>
  <c r="J336" i="1" l="1"/>
  <c r="D337" i="1" s="1"/>
  <c r="E337" i="1" l="1"/>
  <c r="F337" i="1"/>
  <c r="L337" i="1" s="1"/>
  <c r="G337" i="1" l="1"/>
  <c r="M337" i="1" s="1"/>
  <c r="J337" i="1" l="1"/>
  <c r="E338" i="1" l="1"/>
  <c r="D338" i="1"/>
  <c r="F338" i="1" s="1"/>
  <c r="L338" i="1" s="1"/>
  <c r="G338" i="1" l="1"/>
  <c r="M338" i="1" s="1"/>
  <c r="J338" i="1" l="1"/>
  <c r="E339" i="1" s="1"/>
  <c r="D339" i="1" l="1"/>
  <c r="F339" i="1" s="1"/>
  <c r="L339" i="1" s="1"/>
  <c r="G339" i="1" l="1"/>
  <c r="M339" i="1" l="1"/>
  <c r="J339" i="1"/>
  <c r="E340" i="1" l="1"/>
  <c r="D340" i="1"/>
  <c r="F340" i="1" s="1"/>
  <c r="L340" i="1" s="1"/>
  <c r="G340" i="1" l="1"/>
  <c r="M340" i="1" l="1"/>
  <c r="J340" i="1"/>
  <c r="D341" i="1" l="1"/>
  <c r="F341" i="1" s="1"/>
  <c r="L341" i="1" s="1"/>
  <c r="E341" i="1"/>
  <c r="G341" i="1" l="1"/>
  <c r="M341" i="1" s="1"/>
  <c r="J341" i="1"/>
  <c r="E342" i="1" s="1"/>
  <c r="D342" i="1" l="1"/>
  <c r="F342" i="1" s="1"/>
  <c r="L342" i="1" s="1"/>
  <c r="G342" i="1" l="1"/>
  <c r="M342" i="1" s="1"/>
  <c r="J342" i="1" l="1"/>
  <c r="E343" i="1" s="1"/>
  <c r="D343" i="1" l="1"/>
  <c r="F343" i="1" s="1"/>
  <c r="L343" i="1" s="1"/>
  <c r="G343" i="1"/>
  <c r="M343" i="1" s="1"/>
  <c r="J343" i="1" l="1"/>
  <c r="E344" i="1"/>
  <c r="D344" i="1"/>
  <c r="F344" i="1" l="1"/>
  <c r="L344" i="1" s="1"/>
  <c r="G344" i="1"/>
  <c r="M344" i="1" s="1"/>
  <c r="J344" i="1" l="1"/>
  <c r="E345" i="1" l="1"/>
  <c r="D345" i="1"/>
  <c r="F345" i="1" l="1"/>
  <c r="L345" i="1" s="1"/>
  <c r="G345" i="1" l="1"/>
  <c r="M345" i="1" s="1"/>
  <c r="J345" i="1"/>
  <c r="E346" i="1" l="1"/>
  <c r="D346" i="1"/>
  <c r="F346" i="1" l="1"/>
  <c r="L346" i="1" s="1"/>
  <c r="G346" i="1" l="1"/>
  <c r="M346" i="1" s="1"/>
  <c r="J346" i="1" l="1"/>
  <c r="E347" i="1"/>
  <c r="D347" i="1"/>
  <c r="F347" i="1" l="1"/>
  <c r="L347" i="1" s="1"/>
  <c r="G347" i="1" l="1"/>
  <c r="M347" i="1" s="1"/>
  <c r="J347" i="1" l="1"/>
  <c r="E348" i="1"/>
  <c r="D348" i="1"/>
  <c r="F348" i="1" l="1"/>
  <c r="L348" i="1" s="1"/>
  <c r="G348" i="1" l="1"/>
  <c r="M348" i="1" s="1"/>
  <c r="J348" i="1" l="1"/>
  <c r="E349" i="1"/>
  <c r="D349" i="1"/>
  <c r="F349" i="1" l="1"/>
  <c r="L349" i="1" s="1"/>
  <c r="G349" i="1" l="1"/>
  <c r="M349" i="1" s="1"/>
  <c r="J349" i="1" l="1"/>
  <c r="E350" i="1" s="1"/>
  <c r="D350" i="1" l="1"/>
  <c r="F350" i="1"/>
  <c r="L350" i="1" s="1"/>
  <c r="G350" i="1" l="1"/>
  <c r="M350" i="1" s="1"/>
  <c r="J350" i="1" l="1"/>
  <c r="E351" i="1" s="1"/>
  <c r="D351" i="1"/>
  <c r="F351" i="1" s="1"/>
  <c r="L351" i="1" l="1"/>
  <c r="G351" i="1"/>
  <c r="M351" i="1" s="1"/>
  <c r="J351" i="1" l="1"/>
  <c r="E352" i="1" s="1"/>
  <c r="D352" i="1" l="1"/>
  <c r="F352" i="1"/>
  <c r="L352" i="1" s="1"/>
  <c r="G352" i="1" l="1"/>
  <c r="M352" i="1" s="1"/>
  <c r="J352" i="1" l="1"/>
  <c r="E353" i="1"/>
  <c r="D353" i="1"/>
  <c r="F353" i="1" l="1"/>
  <c r="L353" i="1" s="1"/>
  <c r="G353" i="1"/>
  <c r="M353" i="1" s="1"/>
  <c r="J353" i="1" l="1"/>
  <c r="E354" i="1" l="1"/>
  <c r="D354" i="1"/>
  <c r="F354" i="1" l="1"/>
  <c r="L354" i="1" s="1"/>
  <c r="G354" i="1" l="1"/>
  <c r="M354" i="1" s="1"/>
  <c r="J354" i="1" l="1"/>
  <c r="E355" i="1" s="1"/>
  <c r="D355" i="1"/>
  <c r="F355" i="1" l="1"/>
  <c r="L355" i="1" s="1"/>
  <c r="G355" i="1" l="1"/>
  <c r="M355" i="1" s="1"/>
  <c r="J355" i="1" l="1"/>
  <c r="E356" i="1"/>
  <c r="D356" i="1"/>
  <c r="F356" i="1" l="1"/>
  <c r="L356" i="1" s="1"/>
  <c r="G356" i="1" l="1"/>
  <c r="M356" i="1" s="1"/>
  <c r="J356" i="1" l="1"/>
  <c r="E357" i="1"/>
  <c r="D357" i="1"/>
  <c r="F357" i="1" l="1"/>
  <c r="L357" i="1" s="1"/>
  <c r="G357" i="1" l="1"/>
  <c r="M357" i="1" s="1"/>
  <c r="J357" i="1" l="1"/>
  <c r="E358" i="1" s="1"/>
  <c r="D358" i="1"/>
  <c r="F358" i="1" l="1"/>
  <c r="L358" i="1" s="1"/>
  <c r="G358" i="1" l="1"/>
  <c r="M358" i="1" s="1"/>
  <c r="J358" i="1" l="1"/>
  <c r="E359" i="1"/>
  <c r="D359" i="1"/>
  <c r="F359" i="1" l="1"/>
  <c r="L359" i="1" s="1"/>
  <c r="G359" i="1" l="1"/>
  <c r="M359" i="1" s="1"/>
  <c r="J359" i="1" l="1"/>
  <c r="D360" i="1" s="1"/>
  <c r="E360" i="1"/>
  <c r="F360" i="1" l="1"/>
  <c r="L360" i="1" s="1"/>
  <c r="G360" i="1" l="1"/>
  <c r="M360" i="1" s="1"/>
  <c r="J360" i="1"/>
  <c r="E361" i="1" l="1"/>
  <c r="D361" i="1"/>
  <c r="F361" i="1" l="1"/>
  <c r="L361" i="1" s="1"/>
  <c r="G361" i="1" l="1"/>
  <c r="M361" i="1" s="1"/>
  <c r="J361" i="1"/>
  <c r="E362" i="1" l="1"/>
  <c r="D362" i="1"/>
  <c r="F362" i="1" l="1"/>
  <c r="L362" i="1" s="1"/>
  <c r="G362" i="1" l="1"/>
  <c r="M362" i="1" s="1"/>
  <c r="J362" i="1"/>
  <c r="E363" i="1" l="1"/>
  <c r="D363" i="1"/>
  <c r="F363" i="1" l="1"/>
  <c r="L363" i="1" s="1"/>
  <c r="G363" i="1" l="1"/>
  <c r="M363" i="1" s="1"/>
  <c r="J363" i="1" l="1"/>
  <c r="E364" i="1"/>
  <c r="D364" i="1"/>
  <c r="F364" i="1" l="1"/>
  <c r="L364" i="1" s="1"/>
  <c r="G364" i="1" l="1"/>
  <c r="M364" i="1" s="1"/>
  <c r="J364" i="1"/>
  <c r="E365" i="1" l="1"/>
  <c r="D365" i="1"/>
  <c r="F365" i="1" l="1"/>
  <c r="L365" i="1" s="1"/>
  <c r="G365" i="1" l="1"/>
  <c r="M365" i="1" s="1"/>
  <c r="J365" i="1" l="1"/>
  <c r="E366" i="1" s="1"/>
  <c r="D366" i="1"/>
  <c r="F366" i="1" l="1"/>
  <c r="L366" i="1" s="1"/>
  <c r="G366" i="1" l="1"/>
  <c r="M366" i="1" s="1"/>
  <c r="J366" i="1" l="1"/>
  <c r="E367" i="1" s="1"/>
  <c r="D367" i="1" l="1"/>
  <c r="F367" i="1"/>
  <c r="L367" i="1" s="1"/>
  <c r="G367" i="1" l="1"/>
  <c r="M367" i="1" s="1"/>
  <c r="J367" i="1" l="1"/>
  <c r="E368" i="1"/>
  <c r="D368" i="1"/>
  <c r="F368" i="1" l="1"/>
  <c r="L368" i="1" s="1"/>
  <c r="G368" i="1" l="1"/>
  <c r="M368" i="1" s="1"/>
  <c r="J368" i="1" l="1"/>
  <c r="E369" i="1"/>
  <c r="D369" i="1"/>
  <c r="F369" i="1" l="1"/>
  <c r="L369" i="1" s="1"/>
  <c r="M5" i="1" s="1"/>
  <c r="E370" i="1"/>
  <c r="M8" i="1" s="1"/>
  <c r="L7" i="5" l="1"/>
  <c r="L3" i="5"/>
  <c r="M6" i="1"/>
  <c r="G369" i="1"/>
  <c r="M369" i="1" s="1"/>
  <c r="M3" i="1" s="1"/>
  <c r="D8" i="1"/>
  <c r="J369" i="1" l="1"/>
  <c r="D1" i="1" s="1"/>
  <c r="D2" i="1" s="1"/>
</calcChain>
</file>

<file path=xl/sharedStrings.xml><?xml version="1.0" encoding="utf-8"?>
<sst xmlns="http://schemas.openxmlformats.org/spreadsheetml/2006/main" count="97" uniqueCount="44">
  <si>
    <t>Kwota kredytu</t>
  </si>
  <si>
    <t>wysokość raty</t>
  </si>
  <si>
    <t>okres kredytowania (lata)</t>
  </si>
  <si>
    <t>okres kredytowania (miesiace)</t>
  </si>
  <si>
    <t>Oprocentowanie</t>
  </si>
  <si>
    <t>nadpłata</t>
  </si>
  <si>
    <t>data płatności</t>
  </si>
  <si>
    <t>miesięczna rata</t>
  </si>
  <si>
    <t>odsetki</t>
  </si>
  <si>
    <t>kapitał</t>
  </si>
  <si>
    <t>saldo końcowe</t>
  </si>
  <si>
    <t>saldo początkowe</t>
  </si>
  <si>
    <t>l.p. miesięcy</t>
  </si>
  <si>
    <t>odsetki narastająco</t>
  </si>
  <si>
    <t>kapitał narastająco</t>
  </si>
  <si>
    <t>kwota kredytu</t>
  </si>
  <si>
    <t>oszczędności z nadpłat</t>
  </si>
  <si>
    <t>SUMA NADPŁAT:</t>
  </si>
  <si>
    <t>suma nadpłat</t>
  </si>
  <si>
    <t>koszt odsetek</t>
  </si>
  <si>
    <t>koszt odsetek początkowy</t>
  </si>
  <si>
    <t>opłata aneks PKO BP, BNP</t>
  </si>
  <si>
    <t>pozostało</t>
  </si>
  <si>
    <t>czas skrócenia</t>
  </si>
  <si>
    <t>Całkowity Koszt Kredytu</t>
  </si>
  <si>
    <t>* Twoja rata kredytu może się nieco różnić od podanej powyżej, m. in. w związaku z opłatami okołokredytowymi, które nie są uwzględnione w tym kalkulatorze.</t>
  </si>
  <si>
    <t>Całkowity koszt kredytu</t>
  </si>
  <si>
    <t>Kwota kredytu pozostała do spłaty</t>
  </si>
  <si>
    <t>Aktualne Oprocentowanie</t>
  </si>
  <si>
    <t>Pozostały okres kredytowania (miesiace)</t>
  </si>
  <si>
    <t>Oprocentowanie po Refinansie</t>
  </si>
  <si>
    <t>różnica w racie miesięcznej</t>
  </si>
  <si>
    <t>** Jeśli kalkulator NIE liczy poprawnie, prawdopodobnie korzystasz z darmowego pakietu, który nie obsługuje użytych regół (Open Office czy Libre a nie Microsoft Excel®) Co zrobić? Otwórz plik kalulatora w darmowych formularzach Google i wszystko zadziała prawidłowo</t>
  </si>
  <si>
    <t>wysokość obecnej raty równej</t>
  </si>
  <si>
    <t>wysokość raty równej po refinansie</t>
  </si>
  <si>
    <t>AKTUALNY KREDYT</t>
  </si>
  <si>
    <t>KREDYT PO REFINANSIE</t>
  </si>
  <si>
    <t>KREDYT PO REFINANSIE Z NADPŁATAMI RÓŹNICY</t>
  </si>
  <si>
    <t>Twoje oszczędności na odsetkach jeśli zrobisz ten refinans</t>
  </si>
  <si>
    <t>Twoje oszczędności na odsetkach jeśli zrobisz ten refinans plus będziesz nadpłacał różnicę</t>
  </si>
  <si>
    <t>ile to mc-y?</t>
  </si>
  <si>
    <t>data końca kredytu (dd.mm.rrrr)</t>
  </si>
  <si>
    <t xml:space="preserve"> ile mc-y do końca?</t>
  </si>
  <si>
    <t>Kalkulator wylicza raty annuintetowe (równe), nadpłaty zmniejszają raty - nie skracają okresu kredytowania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</si>
</sst>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_);[Red]\(#,##0.00\ &quot;zł&quot;\)"/>
    <numFmt numFmtId="164" formatCode="#,##0.00\ &quot;zł&quot;"/>
  </numFmts>
  <fonts count="6" x14ac:knownFonts="1"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rgb="FF91753B"/>
      <name val="Calibri"/>
      <family val="2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033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1753B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Protection="1">
      <protection hidden="1"/>
    </xf>
    <xf numFmtId="0" fontId="0" fillId="3" borderId="0" xfId="0" applyFill="1" applyAlignment="1" applyProtection="1">
      <alignment horizontal="left"/>
      <protection hidden="1"/>
    </xf>
    <xf numFmtId="164" fontId="0" fillId="0" borderId="0" xfId="0" applyNumberFormat="1" applyAlignment="1" applyProtection="1">
      <alignment horizontal="center" vertical="center"/>
      <protection hidden="1"/>
    </xf>
    <xf numFmtId="164" fontId="0" fillId="0" borderId="1" xfId="0" applyNumberForma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8" fontId="0" fillId="0" borderId="1" xfId="0" applyNumberFormat="1" applyBorder="1" applyAlignment="1" applyProtection="1">
      <alignment horizontal="center" vertical="center"/>
      <protection hidden="1"/>
    </xf>
    <xf numFmtId="164" fontId="2" fillId="0" borderId="1" xfId="0" applyNumberFormat="1" applyFont="1" applyBorder="1" applyAlignment="1" applyProtection="1">
      <alignment horizontal="center" vertical="center"/>
      <protection hidden="1"/>
    </xf>
    <xf numFmtId="8" fontId="1" fillId="5" borderId="1" xfId="0" applyNumberFormat="1" applyFont="1" applyFill="1" applyBorder="1" applyAlignment="1" applyProtection="1">
      <alignment horizontal="center" vertical="center"/>
      <protection hidden="1"/>
    </xf>
    <xf numFmtId="164" fontId="0" fillId="0" borderId="1" xfId="0" applyNumberForma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0" xfId="0" applyAlignment="1" applyProtection="1">
      <alignment wrapText="1"/>
      <protection hidden="1"/>
    </xf>
    <xf numFmtId="8" fontId="0" fillId="0" borderId="0" xfId="0" applyNumberFormat="1" applyAlignment="1" applyProtection="1">
      <alignment horizontal="center" vertical="center"/>
      <protection hidden="1"/>
    </xf>
    <xf numFmtId="14" fontId="0" fillId="0" borderId="0" xfId="0" applyNumberFormat="1" applyAlignment="1" applyProtection="1">
      <alignment horizontal="center" vertical="center"/>
      <protection hidden="1"/>
    </xf>
    <xf numFmtId="164" fontId="1" fillId="2" borderId="1" xfId="0" applyNumberFormat="1" applyFont="1" applyFill="1" applyBorder="1" applyAlignment="1" applyProtection="1">
      <alignment horizontal="center" vertical="center"/>
      <protection locked="0" hidden="1"/>
    </xf>
    <xf numFmtId="10" fontId="1" fillId="2" borderId="1" xfId="0" applyNumberFormat="1" applyFont="1" applyFill="1" applyBorder="1" applyAlignment="1" applyProtection="1">
      <alignment horizontal="center" vertical="center"/>
      <protection locked="0" hidden="1"/>
    </xf>
    <xf numFmtId="0" fontId="1" fillId="2" borderId="1" xfId="0" applyFont="1" applyFill="1" applyBorder="1" applyAlignment="1" applyProtection="1">
      <alignment horizontal="center" vertical="center"/>
      <protection locked="0" hidden="1"/>
    </xf>
    <xf numFmtId="0" fontId="1" fillId="5" borderId="1" xfId="0" applyFont="1" applyFill="1" applyBorder="1" applyAlignment="1" applyProtection="1">
      <alignment horizontal="center" vertical="center"/>
      <protection hidden="1"/>
    </xf>
    <xf numFmtId="8" fontId="1" fillId="5" borderId="3" xfId="0" applyNumberFormat="1" applyFont="1" applyFill="1" applyBorder="1" applyAlignment="1" applyProtection="1">
      <alignment horizontal="center" vertical="center"/>
      <protection hidden="1"/>
    </xf>
    <xf numFmtId="10" fontId="0" fillId="0" borderId="0" xfId="0" applyNumberFormat="1" applyAlignment="1" applyProtection="1">
      <alignment horizontal="center" vertical="center"/>
      <protection hidden="1"/>
    </xf>
    <xf numFmtId="164" fontId="2" fillId="0" borderId="0" xfId="0" applyNumberFormat="1" applyFont="1" applyAlignment="1" applyProtection="1">
      <alignment horizontal="center" vertical="center"/>
      <protection hidden="1"/>
    </xf>
    <xf numFmtId="164" fontId="0" fillId="0" borderId="0" xfId="0" applyNumberFormat="1" applyAlignment="1" applyProtection="1">
      <alignment horizontal="center"/>
      <protection hidden="1"/>
    </xf>
    <xf numFmtId="164" fontId="1" fillId="3" borderId="0" xfId="0" applyNumberFormat="1" applyFont="1" applyFill="1" applyAlignment="1" applyProtection="1">
      <alignment horizontal="center" vertical="center"/>
      <protection locked="0" hidden="1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164" fontId="1" fillId="2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0" fillId="0" borderId="0" xfId="0" applyAlignment="1">
      <alignment horizontal="center" vertical="center"/>
    </xf>
    <xf numFmtId="8" fontId="0" fillId="0" borderId="0" xfId="0" applyNumberFormat="1" applyAlignment="1">
      <alignment horizontal="center" vertical="center"/>
    </xf>
    <xf numFmtId="164" fontId="1" fillId="3" borderId="0" xfId="0" applyNumberFormat="1" applyFon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164" fontId="1" fillId="2" borderId="3" xfId="0" applyNumberFormat="1" applyFont="1" applyFill="1" applyBorder="1" applyAlignment="1" applyProtection="1">
      <alignment horizontal="center" vertical="center"/>
      <protection hidden="1"/>
    </xf>
    <xf numFmtId="10" fontId="1" fillId="2" borderId="3" xfId="0" applyNumberFormat="1" applyFont="1" applyFill="1" applyBorder="1" applyAlignment="1" applyProtection="1">
      <alignment horizontal="center" vertical="center"/>
      <protection hidden="1"/>
    </xf>
    <xf numFmtId="14" fontId="1" fillId="2" borderId="0" xfId="0" applyNumberFormat="1" applyFont="1" applyFill="1" applyAlignment="1" applyProtection="1">
      <alignment horizontal="center" vertical="center"/>
      <protection hidden="1"/>
    </xf>
    <xf numFmtId="0" fontId="0" fillId="0" borderId="0" xfId="0" applyProtection="1">
      <protection locked="0" hidden="1"/>
    </xf>
    <xf numFmtId="14" fontId="1" fillId="2" borderId="0" xfId="0" applyNumberFormat="1" applyFont="1" applyFill="1" applyAlignment="1" applyProtection="1">
      <alignment horizontal="center" vertical="center"/>
      <protection locked="0" hidden="1"/>
    </xf>
    <xf numFmtId="0" fontId="3" fillId="4" borderId="3" xfId="0" applyFont="1" applyFill="1" applyBorder="1" applyAlignment="1" applyProtection="1">
      <alignment horizontal="center" vertical="center"/>
      <protection hidden="1"/>
    </xf>
    <xf numFmtId="0" fontId="3" fillId="4" borderId="1" xfId="0" applyFont="1" applyFill="1" applyBorder="1" applyAlignment="1" applyProtection="1">
      <alignment horizontal="center" vertical="center"/>
      <protection hidden="1"/>
    </xf>
    <xf numFmtId="164" fontId="3" fillId="4" borderId="3" xfId="0" applyNumberFormat="1" applyFont="1" applyFill="1" applyBorder="1" applyAlignment="1" applyProtection="1">
      <alignment horizontal="center" vertical="center"/>
      <protection hidden="1"/>
    </xf>
    <xf numFmtId="14" fontId="1" fillId="0" borderId="0" xfId="0" applyNumberFormat="1" applyFont="1" applyProtection="1">
      <protection hidden="1"/>
    </xf>
    <xf numFmtId="0" fontId="3" fillId="6" borderId="1" xfId="0" applyFont="1" applyFill="1" applyBorder="1" applyAlignment="1" applyProtection="1">
      <alignment horizontal="center" vertical="center"/>
      <protection hidden="1"/>
    </xf>
    <xf numFmtId="14" fontId="3" fillId="4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1" fillId="5" borderId="6" xfId="0" applyFont="1" applyFill="1" applyBorder="1" applyAlignment="1" applyProtection="1">
      <alignment horizontal="center" vertical="center"/>
      <protection hidden="1"/>
    </xf>
    <xf numFmtId="0" fontId="1" fillId="5" borderId="0" xfId="0" applyFont="1" applyFill="1" applyAlignment="1" applyProtection="1">
      <alignment horizontal="center" vertical="center"/>
      <protection hidden="1"/>
    </xf>
    <xf numFmtId="164" fontId="5" fillId="4" borderId="6" xfId="0" applyNumberFormat="1" applyFont="1" applyFill="1" applyBorder="1" applyAlignment="1" applyProtection="1">
      <alignment horizontal="center" vertical="center"/>
      <protection hidden="1"/>
    </xf>
    <xf numFmtId="164" fontId="5" fillId="4" borderId="0" xfId="0" applyNumberFormat="1" applyFont="1" applyFill="1" applyAlignment="1" applyProtection="1">
      <alignment horizontal="center" vertical="center"/>
      <protection hidden="1"/>
    </xf>
    <xf numFmtId="0" fontId="3" fillId="6" borderId="4" xfId="0" applyFont="1" applyFill="1" applyBorder="1" applyAlignment="1" applyProtection="1">
      <alignment horizontal="center" vertical="center"/>
      <protection hidden="1"/>
    </xf>
    <xf numFmtId="0" fontId="3" fillId="6" borderId="5" xfId="0" applyFont="1" applyFill="1" applyBorder="1" applyAlignment="1" applyProtection="1">
      <alignment horizontal="center" vertical="center"/>
      <protection hidden="1"/>
    </xf>
    <xf numFmtId="164" fontId="5" fillId="4" borderId="4" xfId="0" applyNumberFormat="1" applyFont="1" applyFill="1" applyBorder="1" applyAlignment="1" applyProtection="1">
      <alignment horizontal="center" vertical="center"/>
      <protection hidden="1"/>
    </xf>
    <xf numFmtId="164" fontId="5" fillId="4" borderId="5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1" fillId="5" borderId="2" xfId="0" applyFont="1" applyFill="1" applyBorder="1" applyAlignment="1" applyProtection="1">
      <alignment horizontal="center" vertical="center"/>
      <protection hidden="1"/>
    </xf>
    <xf numFmtId="0" fontId="1" fillId="5" borderId="3" xfId="0" applyFont="1" applyFill="1" applyBorder="1" applyAlignment="1" applyProtection="1">
      <alignment horizontal="center" vertical="center"/>
      <protection hidden="1"/>
    </xf>
    <xf numFmtId="0" fontId="1" fillId="5" borderId="1" xfId="0" applyFont="1" applyFill="1" applyBorder="1" applyAlignment="1" applyProtection="1">
      <alignment horizontal="center" vertical="center"/>
      <protection hidden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303345"/>
      <color rgb="FF91753B"/>
      <color rgb="FF0B4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91753B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solidFill>
                <a:srgbClr val="303345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('Aktualny Kredyt'!$K$3,'Aktualny Kredyt'!$K$5,'Aktualny Kredyt'!$K$8)</c:f>
              <c:strCache>
                <c:ptCount val="3"/>
                <c:pt idx="0">
                  <c:v>kwota kredytu</c:v>
                </c:pt>
                <c:pt idx="1">
                  <c:v>koszt odsetek</c:v>
                </c:pt>
                <c:pt idx="2">
                  <c:v>Całkowity koszt kredytu</c:v>
                </c:pt>
              </c:strCache>
            </c:strRef>
          </c:cat>
          <c:val>
            <c:numRef>
              <c:f>('Aktualny Kredyt'!$M$3,'Aktualny Kredyt'!$M$5,'Aktualny Kredyt'!$M$8)</c:f>
              <c:numCache>
                <c:formatCode>#\ ##0.00\ "zł"</c:formatCode>
                <c:ptCount val="3"/>
                <c:pt idx="0" formatCode="&quot;zł&quot;#,##0.00_);[Red]\(&quot;zł&quot;#,##0.00\)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F4-1240-AC48-BE855E83401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299339935"/>
        <c:axId val="1299489967"/>
        <c:extLst/>
      </c:barChart>
      <c:catAx>
        <c:axId val="1299339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99489967"/>
        <c:crosses val="autoZero"/>
        <c:auto val="1"/>
        <c:lblAlgn val="ctr"/>
        <c:lblOffset val="100"/>
        <c:noMultiLvlLbl val="0"/>
      </c:catAx>
      <c:valAx>
        <c:axId val="1299489967"/>
        <c:scaling>
          <c:orientation val="minMax"/>
        </c:scaling>
        <c:delete val="1"/>
        <c:axPos val="l"/>
        <c:numFmt formatCode="&quot;zł&quot;#,##0.00_);[Red]\(&quot;zł&quot;#,##0.00\)" sourceLinked="1"/>
        <c:majorTickMark val="none"/>
        <c:minorTickMark val="none"/>
        <c:tickLblPos val="nextTo"/>
        <c:crossAx val="1299339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91753B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solidFill>
                <a:srgbClr val="303345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('Kredyt po Refinansie'!$K$3,'Kredyt po Refinansie'!$K$5,'Kredyt po Refinansie'!$K$8)</c:f>
              <c:strCache>
                <c:ptCount val="3"/>
                <c:pt idx="0">
                  <c:v>kwota kredytu</c:v>
                </c:pt>
                <c:pt idx="1">
                  <c:v>koszt odsetek</c:v>
                </c:pt>
                <c:pt idx="2">
                  <c:v>Całkowity koszt kredytu</c:v>
                </c:pt>
              </c:strCache>
            </c:strRef>
          </c:cat>
          <c:val>
            <c:numRef>
              <c:f>('Kredyt po Refinansie'!$M$3,'Kredyt po Refinansie'!$M$5,'Kredyt po Refinansie'!$M$8)</c:f>
              <c:numCache>
                <c:formatCode>#\ ##0.00\ "zł"</c:formatCode>
                <c:ptCount val="3"/>
                <c:pt idx="0" formatCode="&quot;zł&quot;#,##0.00_);[Red]\(&quot;zł&quot;#,##0.00\)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4B-824A-AA5D-490B36B41A9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299339935"/>
        <c:axId val="1299489967"/>
        <c:extLst/>
      </c:barChart>
      <c:catAx>
        <c:axId val="1299339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99489967"/>
        <c:crosses val="autoZero"/>
        <c:auto val="1"/>
        <c:lblAlgn val="ctr"/>
        <c:lblOffset val="100"/>
        <c:noMultiLvlLbl val="0"/>
      </c:catAx>
      <c:valAx>
        <c:axId val="1299489967"/>
        <c:scaling>
          <c:orientation val="minMax"/>
        </c:scaling>
        <c:delete val="1"/>
        <c:axPos val="l"/>
        <c:numFmt formatCode="&quot;zł&quot;#,##0.00_);[Red]\(&quot;zł&quot;#,##0.00\)" sourceLinked="1"/>
        <c:majorTickMark val="none"/>
        <c:minorTickMark val="none"/>
        <c:tickLblPos val="nextTo"/>
        <c:crossAx val="1299339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91753B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solidFill>
                <a:srgbClr val="303345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'Kredyt po Refinansie + nadpłaty'!$K$3:$K$8</c:f>
              <c:strCache>
                <c:ptCount val="6"/>
                <c:pt idx="0">
                  <c:v>kwota kredytu</c:v>
                </c:pt>
                <c:pt idx="1">
                  <c:v>koszt odsetek początkowy</c:v>
                </c:pt>
                <c:pt idx="2">
                  <c:v>koszt odsetek</c:v>
                </c:pt>
                <c:pt idx="3">
                  <c:v>oszczędności z nadpłat</c:v>
                </c:pt>
                <c:pt idx="4">
                  <c:v>suma nadpłat</c:v>
                </c:pt>
                <c:pt idx="5">
                  <c:v>Całkowity koszt kredytu</c:v>
                </c:pt>
              </c:strCache>
            </c:strRef>
          </c:cat>
          <c:val>
            <c:numRef>
              <c:f>'Kredyt po Refinansie + nadpłaty'!$M$3:$M$8</c:f>
              <c:numCache>
                <c:formatCode>#\ ##0.00\ "zł"</c:formatCode>
                <c:ptCount val="6"/>
                <c:pt idx="0" formatCode="&quot;zł&quot;#,##0.00_);[Red]\(&quot;zł&quot;#,##0.00\)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FB-0C40-B923-686D32C66DB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299339935"/>
        <c:axId val="1299489967"/>
        <c:extLst/>
      </c:barChart>
      <c:catAx>
        <c:axId val="1299339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99489967"/>
        <c:crosses val="autoZero"/>
        <c:auto val="1"/>
        <c:lblAlgn val="ctr"/>
        <c:lblOffset val="100"/>
        <c:noMultiLvlLbl val="0"/>
      </c:catAx>
      <c:valAx>
        <c:axId val="1299489967"/>
        <c:scaling>
          <c:orientation val="minMax"/>
        </c:scaling>
        <c:delete val="1"/>
        <c:axPos val="l"/>
        <c:numFmt formatCode="&quot;zł&quot;#,##0.00_);[Red]\(&quot;zł&quot;#,##0.00\)" sourceLinked="1"/>
        <c:majorTickMark val="none"/>
        <c:minorTickMark val="none"/>
        <c:tickLblPos val="nextTo"/>
        <c:crossAx val="1299339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91753B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solidFill>
                <a:srgbClr val="303345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('Aktualny Kredyt'!$K$3,'Aktualny Kredyt'!$K$5,'Aktualny Kredyt'!$K$8)</c:f>
              <c:strCache>
                <c:ptCount val="3"/>
                <c:pt idx="0">
                  <c:v>kwota kredytu</c:v>
                </c:pt>
                <c:pt idx="1">
                  <c:v>koszt odsetek</c:v>
                </c:pt>
                <c:pt idx="2">
                  <c:v>Całkowity koszt kredytu</c:v>
                </c:pt>
              </c:strCache>
            </c:strRef>
          </c:cat>
          <c:val>
            <c:numRef>
              <c:f>('Aktualny Kredyt'!$M$3,'Aktualny Kredyt'!$M$5,'Aktualny Kredyt'!$M$8)</c:f>
              <c:numCache>
                <c:formatCode>#\ ##0.00\ "zł"</c:formatCode>
                <c:ptCount val="3"/>
                <c:pt idx="0" formatCode="&quot;zł&quot;#,##0.00_);[Red]\(&quot;zł&quot;#,##0.00\)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40-554A-A031-2C877F5A543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299339935"/>
        <c:axId val="1299489967"/>
        <c:extLst/>
      </c:barChart>
      <c:catAx>
        <c:axId val="1299339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99489967"/>
        <c:crosses val="autoZero"/>
        <c:auto val="1"/>
        <c:lblAlgn val="ctr"/>
        <c:lblOffset val="100"/>
        <c:noMultiLvlLbl val="0"/>
      </c:catAx>
      <c:valAx>
        <c:axId val="1299489967"/>
        <c:scaling>
          <c:orientation val="minMax"/>
        </c:scaling>
        <c:delete val="1"/>
        <c:axPos val="l"/>
        <c:numFmt formatCode="&quot;zł&quot;#,##0.00_);[Red]\(&quot;zł&quot;#,##0.00\)" sourceLinked="1"/>
        <c:majorTickMark val="none"/>
        <c:minorTickMark val="none"/>
        <c:tickLblPos val="nextTo"/>
        <c:crossAx val="1299339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91753B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solidFill>
                <a:srgbClr val="303345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('Kredyt po Refinansie'!$K$3,'Kredyt po Refinansie'!$K$5,'Kredyt po Refinansie'!$K$8)</c:f>
              <c:strCache>
                <c:ptCount val="3"/>
                <c:pt idx="0">
                  <c:v>kwota kredytu</c:v>
                </c:pt>
                <c:pt idx="1">
                  <c:v>koszt odsetek</c:v>
                </c:pt>
                <c:pt idx="2">
                  <c:v>Całkowity koszt kredytu</c:v>
                </c:pt>
              </c:strCache>
            </c:strRef>
          </c:cat>
          <c:val>
            <c:numRef>
              <c:f>('Kredyt po Refinansie'!$M$3,'Kredyt po Refinansie'!$M$5,'Kredyt po Refinansie'!$M$8)</c:f>
              <c:numCache>
                <c:formatCode>#\ ##0.00\ "zł"</c:formatCode>
                <c:ptCount val="3"/>
                <c:pt idx="0" formatCode="&quot;zł&quot;#,##0.00_);[Red]\(&quot;zł&quot;#,##0.00\)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46C-E143-A111-8B7F4152CA7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299339935"/>
        <c:axId val="1299489967"/>
        <c:extLst/>
      </c:barChart>
      <c:catAx>
        <c:axId val="1299339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99489967"/>
        <c:crosses val="autoZero"/>
        <c:auto val="1"/>
        <c:lblAlgn val="ctr"/>
        <c:lblOffset val="100"/>
        <c:noMultiLvlLbl val="0"/>
      </c:catAx>
      <c:valAx>
        <c:axId val="1299489967"/>
        <c:scaling>
          <c:orientation val="minMax"/>
        </c:scaling>
        <c:delete val="1"/>
        <c:axPos val="l"/>
        <c:numFmt formatCode="&quot;zł&quot;#,##0.00_);[Red]\(&quot;zł&quot;#,##0.00\)" sourceLinked="1"/>
        <c:majorTickMark val="none"/>
        <c:minorTickMark val="none"/>
        <c:tickLblPos val="nextTo"/>
        <c:crossAx val="1299339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rgbClr val="91753B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Lbl>
              <c:idx val="0"/>
              <c:spPr>
                <a:solidFill>
                  <a:srgbClr val="303345"/>
                </a:solidFill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l-PL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AE2-3B48-AAA3-81BB16E553D5}"/>
                </c:ext>
              </c:extLst>
            </c:dLbl>
            <c:spPr>
              <a:solidFill>
                <a:srgbClr val="303345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'Kredyt po Refinansie + nadpłaty'!$K$3:$K$8</c:f>
              <c:strCache>
                <c:ptCount val="6"/>
                <c:pt idx="0">
                  <c:v>kwota kredytu</c:v>
                </c:pt>
                <c:pt idx="1">
                  <c:v>koszt odsetek początkowy</c:v>
                </c:pt>
                <c:pt idx="2">
                  <c:v>koszt odsetek</c:v>
                </c:pt>
                <c:pt idx="3">
                  <c:v>oszczędności z nadpłat</c:v>
                </c:pt>
                <c:pt idx="4">
                  <c:v>suma nadpłat</c:v>
                </c:pt>
                <c:pt idx="5">
                  <c:v>Całkowity koszt kredytu</c:v>
                </c:pt>
              </c:strCache>
            </c:strRef>
          </c:cat>
          <c:val>
            <c:numRef>
              <c:f>'Kredyt po Refinansie + nadpłaty'!$M$3:$M$8</c:f>
              <c:numCache>
                <c:formatCode>#\ ##0.00\ "zł"</c:formatCode>
                <c:ptCount val="6"/>
                <c:pt idx="0" formatCode="&quot;zł&quot;#,##0.00_);[Red]\(&quot;zł&quot;#,##0.00\)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E2-3B48-AAA3-81BB16E553D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299339935"/>
        <c:axId val="1299489967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>
                    <a:gsLst>
                      <a:gs pos="0">
                        <a:schemeClr val="accent1"/>
                      </a:gs>
                      <a:gs pos="100000">
                        <a:schemeClr val="accent1"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'Kredyt po Refinansie + nadpłaty'!$K$3:$K$8</c15:sqref>
                        </c15:formulaRef>
                      </c:ext>
                    </c:extLst>
                    <c:strCache>
                      <c:ptCount val="6"/>
                      <c:pt idx="0">
                        <c:v>kwota kredytu</c:v>
                      </c:pt>
                      <c:pt idx="1">
                        <c:v>koszt odsetek początkowy</c:v>
                      </c:pt>
                      <c:pt idx="2">
                        <c:v>koszt odsetek</c:v>
                      </c:pt>
                      <c:pt idx="3">
                        <c:v>oszczędności z nadpłat</c:v>
                      </c:pt>
                      <c:pt idx="4">
                        <c:v>suma nadpłat</c:v>
                      </c:pt>
                      <c:pt idx="5">
                        <c:v>Całkowity koszt kredytu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'Kredyt po Refinansie + nadpłaty'!$L$3:$L$8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AAE2-3B48-AAA3-81BB16E553D5}"/>
                  </c:ext>
                </c:extLst>
              </c15:ser>
            </c15:filteredBarSeries>
          </c:ext>
        </c:extLst>
      </c:barChart>
      <c:catAx>
        <c:axId val="1299339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99489967"/>
        <c:crosses val="autoZero"/>
        <c:auto val="1"/>
        <c:lblAlgn val="ctr"/>
        <c:lblOffset val="100"/>
        <c:noMultiLvlLbl val="0"/>
      </c:catAx>
      <c:valAx>
        <c:axId val="1299489967"/>
        <c:scaling>
          <c:orientation val="minMax"/>
        </c:scaling>
        <c:delete val="1"/>
        <c:axPos val="l"/>
        <c:numFmt formatCode="&quot;zł&quot;#,##0.00_);[Red]\(&quot;zł&quot;#,##0.00\)" sourceLinked="1"/>
        <c:majorTickMark val="none"/>
        <c:minorTickMark val="none"/>
        <c:tickLblPos val="nextTo"/>
        <c:crossAx val="1299339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91753B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solidFill>
                <a:srgbClr val="303345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'Kredyt po Refinansie + nadpłaty'!$K$3:$K$8</c:f>
              <c:strCache>
                <c:ptCount val="6"/>
                <c:pt idx="0">
                  <c:v>kwota kredytu</c:v>
                </c:pt>
                <c:pt idx="1">
                  <c:v>koszt odsetek początkowy</c:v>
                </c:pt>
                <c:pt idx="2">
                  <c:v>koszt odsetek</c:v>
                </c:pt>
                <c:pt idx="3">
                  <c:v>oszczędności z nadpłat</c:v>
                </c:pt>
                <c:pt idx="4">
                  <c:v>suma nadpłat</c:v>
                </c:pt>
                <c:pt idx="5">
                  <c:v>Całkowity koszt kredytu</c:v>
                </c:pt>
              </c:strCache>
            </c:strRef>
          </c:cat>
          <c:val>
            <c:numRef>
              <c:f>'Kredyt po Refinansie + nadpłaty'!$M$3:$M$8</c:f>
              <c:numCache>
                <c:formatCode>#\ ##0.00\ "zł"</c:formatCode>
                <c:ptCount val="6"/>
                <c:pt idx="0" formatCode="&quot;zł&quot;#,##0.00_);[Red]\(&quot;zł&quot;#,##0.00\)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44-DC40-8946-7CAE509A381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299339935"/>
        <c:axId val="1299489967"/>
        <c:extLst/>
      </c:barChart>
      <c:catAx>
        <c:axId val="1299339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99489967"/>
        <c:crosses val="autoZero"/>
        <c:auto val="1"/>
        <c:lblAlgn val="ctr"/>
        <c:lblOffset val="100"/>
        <c:noMultiLvlLbl val="0"/>
      </c:catAx>
      <c:valAx>
        <c:axId val="1299489967"/>
        <c:scaling>
          <c:orientation val="minMax"/>
        </c:scaling>
        <c:delete val="1"/>
        <c:axPos val="l"/>
        <c:numFmt formatCode="&quot;zł&quot;#,##0.00_);[Red]\(&quot;zł&quot;#,##0.00\)" sourceLinked="1"/>
        <c:majorTickMark val="none"/>
        <c:minorTickMark val="none"/>
        <c:tickLblPos val="nextTo"/>
        <c:crossAx val="1299339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hyperlink" Target="https://bit.ly/3kh9ee6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https://pewnemiejsce.pl/" TargetMode="External"/><Relationship Id="rId1" Type="http://schemas.openxmlformats.org/officeDocument/2006/relationships/chart" Target="../charts/chart4.xml"/><Relationship Id="rId5" Type="http://schemas.openxmlformats.org/officeDocument/2006/relationships/image" Target="../media/image3.png"/><Relationship Id="rId4" Type="http://schemas.openxmlformats.org/officeDocument/2006/relationships/hyperlink" Target="https://bit.ly/3kh9ee6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s://bit.ly/3kh9ee6" TargetMode="External"/><Relationship Id="rId2" Type="http://schemas.openxmlformats.org/officeDocument/2006/relationships/image" Target="../media/image2.jpg"/><Relationship Id="rId1" Type="http://schemas.openxmlformats.org/officeDocument/2006/relationships/hyperlink" Target="https://pewnemiejsce.pl/" TargetMode="External"/><Relationship Id="rId5" Type="http://schemas.openxmlformats.org/officeDocument/2006/relationships/chart" Target="../charts/chart5.xml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https://pewnemiejsce.pl/" TargetMode="External"/><Relationship Id="rId1" Type="http://schemas.openxmlformats.org/officeDocument/2006/relationships/chart" Target="../charts/chart6.xml"/><Relationship Id="rId6" Type="http://schemas.openxmlformats.org/officeDocument/2006/relationships/chart" Target="../charts/chart7.xml"/><Relationship Id="rId5" Type="http://schemas.openxmlformats.org/officeDocument/2006/relationships/image" Target="../media/image3.png"/><Relationship Id="rId4" Type="http://schemas.openxmlformats.org/officeDocument/2006/relationships/hyperlink" Target="https://bit.ly/3kh9ee6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752718</xdr:colOff>
      <xdr:row>17</xdr:row>
      <xdr:rowOff>96997</xdr:rowOff>
    </xdr:from>
    <xdr:to>
      <xdr:col>5</xdr:col>
      <xdr:colOff>195743</xdr:colOff>
      <xdr:row>32</xdr:row>
      <xdr:rowOff>100513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CC54DA4E-ED22-7149-BD57-FF023788B8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620556</xdr:colOff>
      <xdr:row>17</xdr:row>
      <xdr:rowOff>92074</xdr:rowOff>
    </xdr:from>
    <xdr:to>
      <xdr:col>14</xdr:col>
      <xdr:colOff>20506</xdr:colOff>
      <xdr:row>32</xdr:row>
      <xdr:rowOff>65558</xdr:rowOff>
    </xdr:to>
    <xdr:graphicFrame macro="">
      <xdr:nvGraphicFramePr>
        <xdr:cNvPr id="9" name="Wykres 8">
          <a:extLst>
            <a:ext uri="{FF2B5EF4-FFF2-40B4-BE49-F238E27FC236}">
              <a16:creationId xmlns:a16="http://schemas.microsoft.com/office/drawing/2014/main" id="{F0C4E0B9-DAB5-2E43-91A6-750617B995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794912</xdr:colOff>
      <xdr:row>36</xdr:row>
      <xdr:rowOff>133402</xdr:rowOff>
    </xdr:from>
    <xdr:to>
      <xdr:col>14</xdr:col>
      <xdr:colOff>58256</xdr:colOff>
      <xdr:row>54</xdr:row>
      <xdr:rowOff>0</xdr:rowOff>
    </xdr:to>
    <xdr:graphicFrame macro="">
      <xdr:nvGraphicFramePr>
        <xdr:cNvPr id="11" name="Wykres 10">
          <a:extLst>
            <a:ext uri="{FF2B5EF4-FFF2-40B4-BE49-F238E27FC236}">
              <a16:creationId xmlns:a16="http://schemas.microsoft.com/office/drawing/2014/main" id="{83FA6E75-387D-7646-9BF1-11169FBDD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14</xdr:col>
      <xdr:colOff>557312</xdr:colOff>
      <xdr:row>18</xdr:row>
      <xdr:rowOff>187158</xdr:rowOff>
    </xdr:from>
    <xdr:to>
      <xdr:col>17</xdr:col>
      <xdr:colOff>494316</xdr:colOff>
      <xdr:row>49</xdr:row>
      <xdr:rowOff>86151</xdr:rowOff>
    </xdr:to>
    <xdr:pic>
      <xdr:nvPicPr>
        <xdr:cNvPr id="13" name="Obraz 1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7C721E0-40E5-DDCC-9BEA-9E08D63B6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89838" y="3195053"/>
          <a:ext cx="2423531" cy="61153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952500</xdr:colOff>
      <xdr:row>10</xdr:row>
      <xdr:rowOff>57150</xdr:rowOff>
    </xdr:from>
    <xdr:to>
      <xdr:col>24</xdr:col>
      <xdr:colOff>377825</xdr:colOff>
      <xdr:row>32</xdr:row>
      <xdr:rowOff>158750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BE4DDCB2-8B3E-52DD-FCFC-E26C552C9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17</xdr:col>
      <xdr:colOff>762000</xdr:colOff>
      <xdr:row>31</xdr:row>
      <xdr:rowOff>139700</xdr:rowOff>
    </xdr:from>
    <xdr:to>
      <xdr:col>23</xdr:col>
      <xdr:colOff>62168</xdr:colOff>
      <xdr:row>49</xdr:row>
      <xdr:rowOff>40740</xdr:rowOff>
    </xdr:to>
    <xdr:pic>
      <xdr:nvPicPr>
        <xdr:cNvPr id="6" name="Obraz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B6A4322-89AB-9943-B545-FF0E673BE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043400" y="7480300"/>
          <a:ext cx="4253168" cy="3558640"/>
        </a:xfrm>
        <a:prstGeom prst="rect">
          <a:avLst/>
        </a:prstGeom>
      </xdr:spPr>
    </xdr:pic>
    <xdr:clientData/>
  </xdr:twoCellAnchor>
  <xdr:twoCellAnchor editAs="oneCell">
    <xdr:from>
      <xdr:col>4</xdr:col>
      <xdr:colOff>127000</xdr:colOff>
      <xdr:row>0</xdr:row>
      <xdr:rowOff>124460</xdr:rowOff>
    </xdr:from>
    <xdr:to>
      <xdr:col>9</xdr:col>
      <xdr:colOff>1206500</xdr:colOff>
      <xdr:row>7</xdr:row>
      <xdr:rowOff>132080</xdr:rowOff>
    </xdr:to>
    <xdr:pic>
      <xdr:nvPicPr>
        <xdr:cNvPr id="7" name="Obraz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ED0DD84-3CED-BCD4-19FA-692B5FD8D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0" y="734060"/>
          <a:ext cx="7150100" cy="14300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762000</xdr:colOff>
      <xdr:row>31</xdr:row>
      <xdr:rowOff>139700</xdr:rowOff>
    </xdr:from>
    <xdr:to>
      <xdr:col>23</xdr:col>
      <xdr:colOff>62168</xdr:colOff>
      <xdr:row>49</xdr:row>
      <xdr:rowOff>40740</xdr:rowOff>
    </xdr:to>
    <xdr:pic>
      <xdr:nvPicPr>
        <xdr:cNvPr id="3" name="Obraz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AE3D48-48B0-D543-ACB2-FEDC9EC70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205700" y="6667500"/>
          <a:ext cx="4253168" cy="3558640"/>
        </a:xfrm>
        <a:prstGeom prst="rect">
          <a:avLst/>
        </a:prstGeom>
      </xdr:spPr>
    </xdr:pic>
    <xdr:clientData/>
  </xdr:twoCellAnchor>
  <xdr:twoCellAnchor editAs="oneCell">
    <xdr:from>
      <xdr:col>4</xdr:col>
      <xdr:colOff>127000</xdr:colOff>
      <xdr:row>0</xdr:row>
      <xdr:rowOff>124460</xdr:rowOff>
    </xdr:from>
    <xdr:to>
      <xdr:col>9</xdr:col>
      <xdr:colOff>1206500</xdr:colOff>
      <xdr:row>7</xdr:row>
      <xdr:rowOff>132080</xdr:rowOff>
    </xdr:to>
    <xdr:pic>
      <xdr:nvPicPr>
        <xdr:cNvPr id="4" name="Obraz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0967F83-6C4A-7349-B233-E1A00CF6B8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0" y="124460"/>
          <a:ext cx="7150100" cy="1430020"/>
        </a:xfrm>
        <a:prstGeom prst="rect">
          <a:avLst/>
        </a:prstGeom>
      </xdr:spPr>
    </xdr:pic>
    <xdr:clientData/>
  </xdr:twoCellAnchor>
  <xdr:twoCellAnchor>
    <xdr:from>
      <xdr:col>16</xdr:col>
      <xdr:colOff>0</xdr:colOff>
      <xdr:row>9</xdr:row>
      <xdr:rowOff>0</xdr:rowOff>
    </xdr:from>
    <xdr:to>
      <xdr:col>24</xdr:col>
      <xdr:colOff>711200</xdr:colOff>
      <xdr:row>31</xdr:row>
      <xdr:rowOff>101600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F9DB1D05-CF69-BB4B-93E1-241D7B389B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9</xdr:row>
      <xdr:rowOff>25400</xdr:rowOff>
    </xdr:from>
    <xdr:to>
      <xdr:col>24</xdr:col>
      <xdr:colOff>711200</xdr:colOff>
      <xdr:row>31</xdr:row>
      <xdr:rowOff>127000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D1C4892F-21C2-A04E-BB82-0FDC92ECC1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17</xdr:col>
      <xdr:colOff>762000</xdr:colOff>
      <xdr:row>31</xdr:row>
      <xdr:rowOff>139700</xdr:rowOff>
    </xdr:from>
    <xdr:to>
      <xdr:col>23</xdr:col>
      <xdr:colOff>62168</xdr:colOff>
      <xdr:row>49</xdr:row>
      <xdr:rowOff>40740</xdr:rowOff>
    </xdr:to>
    <xdr:pic>
      <xdr:nvPicPr>
        <xdr:cNvPr id="3" name="Obraz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E5419ED-E6F5-C348-B18B-6238AACB3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205700" y="6667500"/>
          <a:ext cx="4253168" cy="3558640"/>
        </a:xfrm>
        <a:prstGeom prst="rect">
          <a:avLst/>
        </a:prstGeom>
      </xdr:spPr>
    </xdr:pic>
    <xdr:clientData/>
  </xdr:twoCellAnchor>
  <xdr:twoCellAnchor editAs="oneCell">
    <xdr:from>
      <xdr:col>4</xdr:col>
      <xdr:colOff>127000</xdr:colOff>
      <xdr:row>0</xdr:row>
      <xdr:rowOff>124460</xdr:rowOff>
    </xdr:from>
    <xdr:to>
      <xdr:col>9</xdr:col>
      <xdr:colOff>1206500</xdr:colOff>
      <xdr:row>7</xdr:row>
      <xdr:rowOff>132080</xdr:rowOff>
    </xdr:to>
    <xdr:pic>
      <xdr:nvPicPr>
        <xdr:cNvPr id="4" name="Obraz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B872416-CC0E-FC4C-88E6-745FA94E59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0" y="124460"/>
          <a:ext cx="7150100" cy="1430020"/>
        </a:xfrm>
        <a:prstGeom prst="rect">
          <a:avLst/>
        </a:prstGeom>
      </xdr:spPr>
    </xdr:pic>
    <xdr:clientData/>
  </xdr:twoCellAnchor>
  <xdr:twoCellAnchor>
    <xdr:from>
      <xdr:col>13</xdr:col>
      <xdr:colOff>698500</xdr:colOff>
      <xdr:row>236</xdr:row>
      <xdr:rowOff>47624</xdr:rowOff>
    </xdr:from>
    <xdr:to>
      <xdr:col>25</xdr:col>
      <xdr:colOff>0</xdr:colOff>
      <xdr:row>272</xdr:row>
      <xdr:rowOff>190499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17B48AF7-7EDA-694A-B0DE-E5F03659AC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75490-91B6-3247-B8BD-333819DBDA16}">
  <dimension ref="B1:U57"/>
  <sheetViews>
    <sheetView showGridLines="0" tabSelected="1" zoomScale="150" zoomScaleNormal="150" workbookViewId="0">
      <selection activeCell="C3" sqref="C3"/>
    </sheetView>
  </sheetViews>
  <sheetFormatPr baseColWidth="10" defaultColWidth="10.83203125" defaultRowHeight="16" x14ac:dyDescent="0.2"/>
  <cols>
    <col min="1" max="1" width="10.83203125" style="1" customWidth="1"/>
    <col min="2" max="2" width="38" style="1" customWidth="1"/>
    <col min="3" max="3" width="21.6640625" style="1" customWidth="1"/>
    <col min="4" max="4" width="17" style="1" customWidth="1"/>
    <col min="5" max="16" width="10.83203125" style="1" customWidth="1"/>
    <col min="17" max="16384" width="10.83203125" style="1"/>
  </cols>
  <sheetData>
    <row r="1" spans="2:13" x14ac:dyDescent="0.2">
      <c r="C1" s="2"/>
    </row>
    <row r="3" spans="2:13" ht="16" customHeight="1" x14ac:dyDescent="0.2">
      <c r="B3" s="17" t="s">
        <v>27</v>
      </c>
      <c r="C3" s="14"/>
      <c r="E3" s="49" t="s">
        <v>38</v>
      </c>
      <c r="F3" s="50"/>
      <c r="G3" s="50"/>
      <c r="H3" s="50"/>
      <c r="I3" s="50"/>
      <c r="J3" s="50"/>
      <c r="K3" s="50"/>
      <c r="L3" s="51" t="e">
        <f>'Aktualny Kredyt'!M5-'Kredyt po Refinansie'!$M$5</f>
        <v>#NUM!</v>
      </c>
      <c r="M3" s="52"/>
    </row>
    <row r="4" spans="2:13" ht="16" customHeight="1" x14ac:dyDescent="0.2">
      <c r="B4" s="17" t="s">
        <v>28</v>
      </c>
      <c r="C4" s="15"/>
      <c r="E4" s="49"/>
      <c r="F4" s="50"/>
      <c r="G4" s="50"/>
      <c r="H4" s="50"/>
      <c r="I4" s="50"/>
      <c r="J4" s="50"/>
      <c r="K4" s="50"/>
      <c r="L4" s="51"/>
      <c r="M4" s="52"/>
    </row>
    <row r="5" spans="2:13" ht="16" customHeight="1" x14ac:dyDescent="0.2">
      <c r="B5" s="17" t="s">
        <v>29</v>
      </c>
      <c r="C5" s="16"/>
    </row>
    <row r="6" spans="2:13" ht="16" customHeight="1" x14ac:dyDescent="0.2">
      <c r="B6" s="17" t="s">
        <v>33</v>
      </c>
      <c r="C6" s="8" t="e">
        <f>-PMT(C4/12,C5,C3)</f>
        <v>#NUM!</v>
      </c>
    </row>
    <row r="7" spans="2:13" ht="16" customHeight="1" x14ac:dyDescent="0.2">
      <c r="B7" s="17" t="s">
        <v>30</v>
      </c>
      <c r="C7" s="15"/>
      <c r="E7" s="49" t="s">
        <v>39</v>
      </c>
      <c r="F7" s="50"/>
      <c r="G7" s="50"/>
      <c r="H7" s="50"/>
      <c r="I7" s="50"/>
      <c r="J7" s="50"/>
      <c r="K7" s="50"/>
      <c r="L7" s="51" t="e">
        <f>'Aktualny Kredyt'!M5-'Kredyt po Refinansie + nadpłaty'!M5</f>
        <v>#NUM!</v>
      </c>
      <c r="M7" s="52"/>
    </row>
    <row r="8" spans="2:13" ht="16" customHeight="1" x14ac:dyDescent="0.2">
      <c r="B8" s="17" t="s">
        <v>34</v>
      </c>
      <c r="C8" s="8" t="e">
        <f>'Kredyt po Refinansie'!D7</f>
        <v>#NUM!</v>
      </c>
      <c r="E8" s="49"/>
      <c r="F8" s="50"/>
      <c r="G8" s="50"/>
      <c r="H8" s="50"/>
      <c r="I8" s="50"/>
      <c r="J8" s="50"/>
      <c r="K8" s="50"/>
      <c r="L8" s="51"/>
      <c r="M8" s="52"/>
    </row>
    <row r="9" spans="2:13" ht="16" customHeight="1" x14ac:dyDescent="0.2">
      <c r="B9" s="53" t="s">
        <v>31</v>
      </c>
      <c r="C9" s="55" t="e">
        <f>C6-C8</f>
        <v>#NUM!</v>
      </c>
    </row>
    <row r="10" spans="2:13" x14ac:dyDescent="0.2">
      <c r="B10" s="54"/>
      <c r="C10" s="56"/>
    </row>
    <row r="11" spans="2:13" x14ac:dyDescent="0.2">
      <c r="B11" s="46" t="s">
        <v>2</v>
      </c>
      <c r="C11" s="43"/>
      <c r="D11" s="42" t="s">
        <v>40</v>
      </c>
      <c r="E11" s="43">
        <f>C11*12</f>
        <v>0</v>
      </c>
      <c r="F11" s="45">
        <f ca="1">TODAY()</f>
        <v>45244</v>
      </c>
    </row>
    <row r="12" spans="2:13" x14ac:dyDescent="0.2">
      <c r="B12" s="46" t="s">
        <v>41</v>
      </c>
      <c r="C12" s="47"/>
      <c r="D12" s="44" t="s">
        <v>42</v>
      </c>
      <c r="E12" s="43">
        <f ca="1">IF(C12&lt;F11,0,(YEAR(C12)-YEAR(F11))*12+MONTH(C12)-MONTH(F11))</f>
        <v>0</v>
      </c>
    </row>
    <row r="13" spans="2:13" x14ac:dyDescent="0.2">
      <c r="B13" s="57" t="s">
        <v>43</v>
      </c>
      <c r="C13" s="57"/>
      <c r="D13" s="57"/>
      <c r="E13" s="57"/>
      <c r="F13" s="57"/>
      <c r="G13" s="57"/>
      <c r="H13" s="57"/>
      <c r="I13" s="57"/>
    </row>
    <row r="14" spans="2:13" x14ac:dyDescent="0.2">
      <c r="B14" s="1" t="s">
        <v>25</v>
      </c>
    </row>
    <row r="15" spans="2:13" x14ac:dyDescent="0.2">
      <c r="B15" s="1" t="s">
        <v>32</v>
      </c>
    </row>
    <row r="17" spans="2:21" x14ac:dyDescent="0.2">
      <c r="B17" s="48" t="s">
        <v>35</v>
      </c>
      <c r="C17" s="48"/>
      <c r="D17" s="48"/>
      <c r="E17" s="48"/>
      <c r="F17" s="29"/>
      <c r="G17" s="48" t="s">
        <v>36</v>
      </c>
      <c r="H17" s="48"/>
      <c r="I17" s="48"/>
      <c r="J17" s="48"/>
      <c r="K17" s="48"/>
      <c r="L17" s="48"/>
      <c r="M17" s="48"/>
      <c r="N17" s="48"/>
      <c r="O17" s="29"/>
      <c r="P17" s="29"/>
    </row>
    <row r="30" spans="2:21" x14ac:dyDescent="0.2">
      <c r="U30" s="40"/>
    </row>
    <row r="36" spans="2:16" x14ac:dyDescent="0.2">
      <c r="B36" s="48" t="s">
        <v>37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29"/>
      <c r="P36" s="29"/>
    </row>
    <row r="57" ht="41" customHeight="1" x14ac:dyDescent="0.2"/>
  </sheetData>
  <sheetProtection algorithmName="SHA-512" hashValue="8cf07dUNDv4dQK5jhoGErFFGmBZ2J3860vY1VlPifwUyGgsHbx3RM+tedJVCm3hMkm65u+0P+HrnSp26l3lwcg==" saltValue="FS4Bdut4vCBSJVtLARDCDg==" spinCount="100000" sheet="1" objects="1" scenarios="1"/>
  <mergeCells count="10">
    <mergeCell ref="B17:E17"/>
    <mergeCell ref="G17:N17"/>
    <mergeCell ref="B36:N36"/>
    <mergeCell ref="E3:K4"/>
    <mergeCell ref="E7:K8"/>
    <mergeCell ref="L3:M4"/>
    <mergeCell ref="L7:M8"/>
    <mergeCell ref="B9:B10"/>
    <mergeCell ref="C9:C10"/>
    <mergeCell ref="B13:I13"/>
  </mergeCells>
  <pageMargins left="0.7" right="0.7" top="0.75" bottom="0.75" header="0.3" footer="0.3"/>
  <ignoredErrors>
    <ignoredError sqref="C6" evalError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11FA3-A314-B443-817A-033735A96018}">
  <dimension ref="A1:Y374"/>
  <sheetViews>
    <sheetView showGridLines="0" zoomScale="136" zoomScaleNormal="136" workbookViewId="0">
      <pane ySplit="9" topLeftCell="A10" activePane="bottomLeft" state="frozen"/>
      <selection pane="bottomLeft" activeCell="B11" sqref="B11"/>
    </sheetView>
  </sheetViews>
  <sheetFormatPr baseColWidth="10" defaultColWidth="0" defaultRowHeight="16" zeroHeight="1" x14ac:dyDescent="0.2"/>
  <cols>
    <col min="1" max="1" width="4.6640625" style="1" customWidth="1"/>
    <col min="2" max="2" width="23.33203125" style="1" customWidth="1"/>
    <col min="3" max="3" width="7.6640625" style="1" customWidth="1"/>
    <col min="4" max="8" width="16.83203125" style="1" customWidth="1"/>
    <col min="9" max="9" width="12.33203125" style="1" customWidth="1"/>
    <col min="10" max="10" width="16.83203125" style="1" customWidth="1"/>
    <col min="11" max="11" width="11.1640625" style="1" bestFit="1" customWidth="1"/>
    <col min="12" max="13" width="16.83203125" style="1" customWidth="1"/>
    <col min="14" max="16" width="16.83203125" style="23" customWidth="1"/>
    <col min="17" max="25" width="10.83203125" style="1" customWidth="1"/>
    <col min="26" max="16384" width="10.83203125" style="1" hidden="1"/>
  </cols>
  <sheetData>
    <row r="1" spans="2:23" x14ac:dyDescent="0.2">
      <c r="C1" s="26" t="s">
        <v>22</v>
      </c>
      <c r="D1" s="25" t="e">
        <f>VLOOKUP(MIN(0,J10:K369),J10:K369,2,FALSE)</f>
        <v>#NUM!</v>
      </c>
      <c r="N1"/>
      <c r="O1" s="1"/>
      <c r="P1" s="1"/>
    </row>
    <row r="2" spans="2:23" x14ac:dyDescent="0.2">
      <c r="C2" s="26" t="s">
        <v>23</v>
      </c>
      <c r="D2" s="25" t="e">
        <f>IF(#REF!-D1&lt;0,0,#REF!-D1)</f>
        <v>#REF!</v>
      </c>
      <c r="M2" s="5"/>
      <c r="N2" s="30"/>
      <c r="O2" s="5"/>
      <c r="P2" s="5"/>
    </row>
    <row r="3" spans="2:23" x14ac:dyDescent="0.2">
      <c r="B3" s="60" t="s">
        <v>0</v>
      </c>
      <c r="C3" s="61"/>
      <c r="D3" s="37">
        <f>PODSUMOWANIE!C3</f>
        <v>0</v>
      </c>
      <c r="E3" s="5"/>
      <c r="F3" s="5"/>
      <c r="G3" s="5"/>
      <c r="H3" s="5"/>
      <c r="I3" s="5"/>
      <c r="J3" s="5"/>
      <c r="K3" s="58" t="s">
        <v>15</v>
      </c>
      <c r="L3" s="58"/>
      <c r="M3" s="6" t="e">
        <f>IF(MAX(M10:M369)&gt;D3,D3,MAX(M10:M369))</f>
        <v>#NUM!</v>
      </c>
      <c r="N3" s="31"/>
      <c r="O3" s="12"/>
      <c r="P3" s="12"/>
    </row>
    <row r="4" spans="2:23" x14ac:dyDescent="0.2">
      <c r="B4" s="60" t="s">
        <v>4</v>
      </c>
      <c r="C4" s="61"/>
      <c r="D4" s="38">
        <f>PODSUMOWANIE!C4</f>
        <v>0</v>
      </c>
      <c r="E4" s="5"/>
      <c r="F4" s="5"/>
      <c r="G4" s="5"/>
      <c r="H4" s="5"/>
      <c r="I4" s="5"/>
      <c r="J4" s="5"/>
      <c r="K4" s="58" t="s">
        <v>20</v>
      </c>
      <c r="L4" s="58"/>
      <c r="M4" s="14"/>
      <c r="N4" s="32"/>
      <c r="O4" s="22"/>
      <c r="P4" s="22"/>
    </row>
    <row r="5" spans="2:23" x14ac:dyDescent="0.2">
      <c r="B5" s="60" t="s">
        <v>2</v>
      </c>
      <c r="C5" s="61"/>
      <c r="D5" s="27">
        <f>D6/12</f>
        <v>0</v>
      </c>
      <c r="E5" s="5"/>
      <c r="F5" s="5"/>
      <c r="G5" s="5"/>
      <c r="H5" s="5"/>
      <c r="I5" s="5"/>
      <c r="J5" s="5"/>
      <c r="K5" s="62" t="s">
        <v>19</v>
      </c>
      <c r="L5" s="62"/>
      <c r="M5" s="4" t="e">
        <f>MAX(L10:L369)</f>
        <v>#NUM!</v>
      </c>
      <c r="N5" s="33"/>
      <c r="O5" s="3"/>
      <c r="P5" s="3"/>
    </row>
    <row r="6" spans="2:23" x14ac:dyDescent="0.2">
      <c r="B6" s="60" t="s">
        <v>3</v>
      </c>
      <c r="C6" s="61"/>
      <c r="D6" s="27">
        <f>PODSUMOWANIE!C5</f>
        <v>0</v>
      </c>
      <c r="E6" s="5"/>
      <c r="F6" s="5"/>
      <c r="G6" s="5"/>
      <c r="H6" s="5"/>
      <c r="I6" s="5"/>
      <c r="J6" s="5"/>
      <c r="K6" s="58" t="s">
        <v>16</v>
      </c>
      <c r="L6" s="58"/>
      <c r="M6" s="7" t="e">
        <f>IF(#REF!&lt;0,0,M4-M5)</f>
        <v>#REF!</v>
      </c>
      <c r="N6" s="34"/>
      <c r="O6" s="20"/>
      <c r="P6" s="20"/>
      <c r="R6" s="57"/>
      <c r="S6" s="57"/>
      <c r="T6" s="57"/>
      <c r="U6" s="57"/>
      <c r="V6" s="57"/>
      <c r="W6" s="57"/>
    </row>
    <row r="7" spans="2:23" x14ac:dyDescent="0.2">
      <c r="B7" s="60" t="s">
        <v>1</v>
      </c>
      <c r="C7" s="61"/>
      <c r="D7" s="18" t="e">
        <f>-PMT(D4/12,D6,D3)</f>
        <v>#NUM!</v>
      </c>
      <c r="E7" s="5"/>
      <c r="F7" s="5"/>
      <c r="G7" s="5"/>
      <c r="H7" s="5"/>
      <c r="I7" s="5"/>
      <c r="J7" s="5"/>
      <c r="K7" s="59" t="s">
        <v>18</v>
      </c>
      <c r="L7" s="59"/>
      <c r="M7" s="9">
        <f>H370</f>
        <v>0</v>
      </c>
      <c r="N7" s="35"/>
      <c r="O7" s="21"/>
      <c r="P7" s="21"/>
    </row>
    <row r="8" spans="2:23" x14ac:dyDescent="0.2">
      <c r="B8" s="60" t="s">
        <v>24</v>
      </c>
      <c r="C8" s="61"/>
      <c r="D8" s="18" t="e">
        <f>MAX(L10:L369)+MAX(M10:M369)</f>
        <v>#NUM!</v>
      </c>
      <c r="E8" s="5"/>
      <c r="F8" s="5"/>
      <c r="G8" s="5"/>
      <c r="H8" s="5"/>
      <c r="I8" s="5"/>
      <c r="J8" s="5"/>
      <c r="K8" s="59" t="s">
        <v>26</v>
      </c>
      <c r="L8" s="59"/>
      <c r="M8" s="9" t="e">
        <f>E370+H370</f>
        <v>#NUM!</v>
      </c>
      <c r="N8" s="35"/>
      <c r="O8" s="21"/>
      <c r="P8" s="21"/>
    </row>
    <row r="9" spans="2:23" s="11" customFormat="1" ht="34" x14ac:dyDescent="0.2">
      <c r="B9" s="10" t="s">
        <v>6</v>
      </c>
      <c r="C9" s="10"/>
      <c r="D9" s="10" t="s">
        <v>11</v>
      </c>
      <c r="E9" s="10" t="s">
        <v>7</v>
      </c>
      <c r="F9" s="10" t="s">
        <v>8</v>
      </c>
      <c r="G9" s="10" t="s">
        <v>9</v>
      </c>
      <c r="H9" s="10" t="s">
        <v>5</v>
      </c>
      <c r="I9" s="10" t="s">
        <v>21</v>
      </c>
      <c r="J9" s="10" t="s">
        <v>10</v>
      </c>
      <c r="K9" s="10" t="s">
        <v>12</v>
      </c>
      <c r="L9" s="10" t="s">
        <v>13</v>
      </c>
      <c r="M9" s="10" t="s">
        <v>14</v>
      </c>
      <c r="N9" s="36"/>
      <c r="O9" s="10"/>
      <c r="P9" s="10"/>
    </row>
    <row r="10" spans="2:23" x14ac:dyDescent="0.2">
      <c r="B10" s="41">
        <v>45292</v>
      </c>
      <c r="C10" s="19">
        <f>$D$4</f>
        <v>0</v>
      </c>
      <c r="D10" s="3">
        <f>D3</f>
        <v>0</v>
      </c>
      <c r="E10" s="12" t="e">
        <f>-PMT(C10/12,$D$6,$D$3)</f>
        <v>#NUM!</v>
      </c>
      <c r="F10" s="3">
        <f>D10*C10/12</f>
        <v>0</v>
      </c>
      <c r="G10" s="12" t="e">
        <f>MIN(E10-F10,D10)</f>
        <v>#NUM!</v>
      </c>
      <c r="H10" s="14"/>
      <c r="I10" s="3">
        <f>IF(H10=0,0,MAX(IF(H10&gt;0,D10*0.005,0),300))</f>
        <v>0</v>
      </c>
      <c r="J10" s="3" t="e">
        <f>D10-G10-H10</f>
        <v>#NUM!</v>
      </c>
      <c r="K10" s="5">
        <v>1</v>
      </c>
      <c r="L10" s="3">
        <f>F10</f>
        <v>0</v>
      </c>
      <c r="M10" s="12" t="e">
        <f>G10+H10</f>
        <v>#NUM!</v>
      </c>
      <c r="N10" s="30"/>
      <c r="O10" s="24"/>
      <c r="P10" s="24"/>
    </row>
    <row r="11" spans="2:23" x14ac:dyDescent="0.2">
      <c r="B11" s="13">
        <f>EDATE(B10,1)</f>
        <v>45323</v>
      </c>
      <c r="C11" s="19">
        <f t="shared" ref="C11:C14" si="0">$D$4</f>
        <v>0</v>
      </c>
      <c r="D11" s="3" t="e">
        <f>IF(J10&lt;=0,0,J10)</f>
        <v>#NUM!</v>
      </c>
      <c r="E11" s="12" t="e">
        <f>IF(J10&lt;=0,0,-PMT(C11/12,$D$6,$D$3))</f>
        <v>#NUM!</v>
      </c>
      <c r="F11" s="3" t="e">
        <f t="shared" ref="F11:F74" si="1">D11*C11/12</f>
        <v>#NUM!</v>
      </c>
      <c r="G11" s="12" t="e">
        <f t="shared" ref="G11:G74" si="2">MIN(E11-F11,D11)</f>
        <v>#NUM!</v>
      </c>
      <c r="H11" s="14"/>
      <c r="I11" s="3">
        <f t="shared" ref="I11:I74" si="3">IF(H11=0,0,MAX(IF(H11&gt;0,D11*0.005,0),300))</f>
        <v>0</v>
      </c>
      <c r="J11" s="3" t="e">
        <f>D11-G11-H11</f>
        <v>#NUM!</v>
      </c>
      <c r="K11" s="5">
        <f>K10+1</f>
        <v>2</v>
      </c>
      <c r="L11" s="3" t="e">
        <f t="shared" ref="L11:L74" si="4">L10+F11</f>
        <v>#NUM!</v>
      </c>
      <c r="M11" s="12" t="e">
        <f t="shared" ref="M11:M74" si="5">M10+G11+H11</f>
        <v>#NUM!</v>
      </c>
      <c r="N11" s="30"/>
      <c r="O11" s="24"/>
      <c r="P11" s="24"/>
    </row>
    <row r="12" spans="2:23" x14ac:dyDescent="0.2">
      <c r="B12" s="13">
        <f t="shared" ref="B12:B75" si="6">EDATE(B11,1)</f>
        <v>45352</v>
      </c>
      <c r="C12" s="19">
        <f t="shared" si="0"/>
        <v>0</v>
      </c>
      <c r="D12" s="3" t="e">
        <f t="shared" ref="D12:D75" si="7">IF(J11&lt;=0,0,J11)</f>
        <v>#NUM!</v>
      </c>
      <c r="E12" s="12" t="e">
        <f>IF(J11&lt;=0,0,-PMT(C12/12,$D$6,$D$3))</f>
        <v>#NUM!</v>
      </c>
      <c r="F12" s="3" t="e">
        <f t="shared" si="1"/>
        <v>#NUM!</v>
      </c>
      <c r="G12" s="12" t="e">
        <f t="shared" si="2"/>
        <v>#NUM!</v>
      </c>
      <c r="H12" s="14"/>
      <c r="I12" s="3">
        <f>IF(H12=0,0,MAX(IF(H12&gt;0,D12*0.005,0),300))</f>
        <v>0</v>
      </c>
      <c r="J12" s="3" t="e">
        <f>D12-G12-H12</f>
        <v>#NUM!</v>
      </c>
      <c r="K12" s="5">
        <f t="shared" ref="K12:K75" si="8">K11+1</f>
        <v>3</v>
      </c>
      <c r="L12" s="3" t="e">
        <f t="shared" si="4"/>
        <v>#NUM!</v>
      </c>
      <c r="M12" s="12" t="e">
        <f>M11+G12+H12</f>
        <v>#NUM!</v>
      </c>
      <c r="N12" s="30"/>
      <c r="O12" s="24"/>
      <c r="P12" s="24"/>
    </row>
    <row r="13" spans="2:23" x14ac:dyDescent="0.2">
      <c r="B13" s="13">
        <f t="shared" si="6"/>
        <v>45383</v>
      </c>
      <c r="C13" s="19">
        <f t="shared" si="0"/>
        <v>0</v>
      </c>
      <c r="D13" s="3" t="e">
        <f t="shared" si="7"/>
        <v>#NUM!</v>
      </c>
      <c r="E13" s="12" t="e">
        <f t="shared" ref="E13:E75" si="9">IF(J12&lt;=0,0,-PMT(C13/12,$D$6,$D$3))</f>
        <v>#NUM!</v>
      </c>
      <c r="F13" s="3" t="e">
        <f t="shared" si="1"/>
        <v>#NUM!</v>
      </c>
      <c r="G13" s="12" t="e">
        <f t="shared" si="2"/>
        <v>#NUM!</v>
      </c>
      <c r="H13" s="14"/>
      <c r="I13" s="3">
        <f>IF(H13=0,0,MAX(IF(H13&gt;0,D13*0.005,0),300))</f>
        <v>0</v>
      </c>
      <c r="J13" s="3" t="e">
        <f>D13-G13-H13</f>
        <v>#NUM!</v>
      </c>
      <c r="K13" s="5">
        <f t="shared" si="8"/>
        <v>4</v>
      </c>
      <c r="L13" s="3" t="e">
        <f t="shared" si="4"/>
        <v>#NUM!</v>
      </c>
      <c r="M13" s="12" t="e">
        <f>M12+G13+H13</f>
        <v>#NUM!</v>
      </c>
      <c r="N13" s="30"/>
      <c r="O13" s="24"/>
      <c r="P13" s="24"/>
    </row>
    <row r="14" spans="2:23" x14ac:dyDescent="0.2">
      <c r="B14" s="13">
        <f t="shared" si="6"/>
        <v>45413</v>
      </c>
      <c r="C14" s="19">
        <f t="shared" si="0"/>
        <v>0</v>
      </c>
      <c r="D14" s="3" t="e">
        <f t="shared" si="7"/>
        <v>#NUM!</v>
      </c>
      <c r="E14" s="12" t="e">
        <f t="shared" si="9"/>
        <v>#NUM!</v>
      </c>
      <c r="F14" s="3" t="e">
        <f t="shared" si="1"/>
        <v>#NUM!</v>
      </c>
      <c r="G14" s="12" t="e">
        <f t="shared" si="2"/>
        <v>#NUM!</v>
      </c>
      <c r="H14" s="14"/>
      <c r="I14" s="3">
        <f t="shared" si="3"/>
        <v>0</v>
      </c>
      <c r="J14" s="3" t="e">
        <f t="shared" ref="J14:J75" si="10">D14-G14-H14</f>
        <v>#NUM!</v>
      </c>
      <c r="K14" s="5">
        <f t="shared" si="8"/>
        <v>5</v>
      </c>
      <c r="L14" s="3" t="e">
        <f t="shared" si="4"/>
        <v>#NUM!</v>
      </c>
      <c r="M14" s="12" t="e">
        <f t="shared" si="5"/>
        <v>#NUM!</v>
      </c>
      <c r="N14" s="30"/>
      <c r="O14" s="24"/>
      <c r="P14" s="24"/>
    </row>
    <row r="15" spans="2:23" x14ac:dyDescent="0.2">
      <c r="B15" s="13">
        <f t="shared" si="6"/>
        <v>45444</v>
      </c>
      <c r="C15" s="19">
        <f t="shared" ref="C15:C74" si="11">$D$4</f>
        <v>0</v>
      </c>
      <c r="D15" s="3" t="e">
        <f t="shared" si="7"/>
        <v>#NUM!</v>
      </c>
      <c r="E15" s="12" t="e">
        <f t="shared" si="9"/>
        <v>#NUM!</v>
      </c>
      <c r="F15" s="3" t="e">
        <f t="shared" si="1"/>
        <v>#NUM!</v>
      </c>
      <c r="G15" s="12" t="e">
        <f t="shared" si="2"/>
        <v>#NUM!</v>
      </c>
      <c r="H15" s="14"/>
      <c r="I15" s="3">
        <f t="shared" si="3"/>
        <v>0</v>
      </c>
      <c r="J15" s="3" t="e">
        <f t="shared" si="10"/>
        <v>#NUM!</v>
      </c>
      <c r="K15" s="5">
        <f t="shared" si="8"/>
        <v>6</v>
      </c>
      <c r="L15" s="3" t="e">
        <f t="shared" si="4"/>
        <v>#NUM!</v>
      </c>
      <c r="M15" s="12" t="e">
        <f t="shared" si="5"/>
        <v>#NUM!</v>
      </c>
      <c r="N15" s="30"/>
      <c r="O15" s="24"/>
      <c r="P15" s="24"/>
    </row>
    <row r="16" spans="2:23" x14ac:dyDescent="0.2">
      <c r="B16" s="13">
        <f t="shared" si="6"/>
        <v>45474</v>
      </c>
      <c r="C16" s="19">
        <f t="shared" si="11"/>
        <v>0</v>
      </c>
      <c r="D16" s="3" t="e">
        <f t="shared" si="7"/>
        <v>#NUM!</v>
      </c>
      <c r="E16" s="12" t="e">
        <f t="shared" si="9"/>
        <v>#NUM!</v>
      </c>
      <c r="F16" s="3" t="e">
        <f t="shared" si="1"/>
        <v>#NUM!</v>
      </c>
      <c r="G16" s="12" t="e">
        <f t="shared" si="2"/>
        <v>#NUM!</v>
      </c>
      <c r="H16" s="14"/>
      <c r="I16" s="3">
        <f t="shared" si="3"/>
        <v>0</v>
      </c>
      <c r="J16" s="3" t="e">
        <f t="shared" si="10"/>
        <v>#NUM!</v>
      </c>
      <c r="K16" s="5">
        <f t="shared" si="8"/>
        <v>7</v>
      </c>
      <c r="L16" s="3" t="e">
        <f t="shared" si="4"/>
        <v>#NUM!</v>
      </c>
      <c r="M16" s="12" t="e">
        <f t="shared" si="5"/>
        <v>#NUM!</v>
      </c>
      <c r="N16" s="30"/>
      <c r="O16" s="24"/>
      <c r="P16" s="24"/>
    </row>
    <row r="17" spans="2:16" x14ac:dyDescent="0.2">
      <c r="B17" s="13">
        <f t="shared" si="6"/>
        <v>45505</v>
      </c>
      <c r="C17" s="19">
        <f t="shared" si="11"/>
        <v>0</v>
      </c>
      <c r="D17" s="3" t="e">
        <f t="shared" si="7"/>
        <v>#NUM!</v>
      </c>
      <c r="E17" s="12" t="e">
        <f t="shared" si="9"/>
        <v>#NUM!</v>
      </c>
      <c r="F17" s="3" t="e">
        <f t="shared" si="1"/>
        <v>#NUM!</v>
      </c>
      <c r="G17" s="12" t="e">
        <f t="shared" si="2"/>
        <v>#NUM!</v>
      </c>
      <c r="H17" s="14"/>
      <c r="I17" s="3">
        <f t="shared" si="3"/>
        <v>0</v>
      </c>
      <c r="J17" s="3" t="e">
        <f t="shared" si="10"/>
        <v>#NUM!</v>
      </c>
      <c r="K17" s="5">
        <f t="shared" si="8"/>
        <v>8</v>
      </c>
      <c r="L17" s="3" t="e">
        <f t="shared" si="4"/>
        <v>#NUM!</v>
      </c>
      <c r="M17" s="12" t="e">
        <f t="shared" si="5"/>
        <v>#NUM!</v>
      </c>
      <c r="N17" s="30"/>
      <c r="O17" s="24"/>
      <c r="P17" s="24"/>
    </row>
    <row r="18" spans="2:16" x14ac:dyDescent="0.2">
      <c r="B18" s="13">
        <f t="shared" si="6"/>
        <v>45536</v>
      </c>
      <c r="C18" s="19">
        <f t="shared" si="11"/>
        <v>0</v>
      </c>
      <c r="D18" s="3" t="e">
        <f t="shared" si="7"/>
        <v>#NUM!</v>
      </c>
      <c r="E18" s="12" t="e">
        <f t="shared" si="9"/>
        <v>#NUM!</v>
      </c>
      <c r="F18" s="3" t="e">
        <f t="shared" si="1"/>
        <v>#NUM!</v>
      </c>
      <c r="G18" s="12" t="e">
        <f t="shared" si="2"/>
        <v>#NUM!</v>
      </c>
      <c r="H18" s="14"/>
      <c r="I18" s="3">
        <f t="shared" si="3"/>
        <v>0</v>
      </c>
      <c r="J18" s="3" t="e">
        <f t="shared" si="10"/>
        <v>#NUM!</v>
      </c>
      <c r="K18" s="5">
        <f t="shared" si="8"/>
        <v>9</v>
      </c>
      <c r="L18" s="3" t="e">
        <f t="shared" si="4"/>
        <v>#NUM!</v>
      </c>
      <c r="M18" s="12" t="e">
        <f t="shared" si="5"/>
        <v>#NUM!</v>
      </c>
      <c r="N18" s="30"/>
      <c r="O18" s="24"/>
      <c r="P18" s="24"/>
    </row>
    <row r="19" spans="2:16" x14ac:dyDescent="0.2">
      <c r="B19" s="13">
        <f t="shared" si="6"/>
        <v>45566</v>
      </c>
      <c r="C19" s="19">
        <f t="shared" si="11"/>
        <v>0</v>
      </c>
      <c r="D19" s="3" t="e">
        <f t="shared" si="7"/>
        <v>#NUM!</v>
      </c>
      <c r="E19" s="12" t="e">
        <f t="shared" si="9"/>
        <v>#NUM!</v>
      </c>
      <c r="F19" s="3" t="e">
        <f t="shared" si="1"/>
        <v>#NUM!</v>
      </c>
      <c r="G19" s="12" t="e">
        <f t="shared" si="2"/>
        <v>#NUM!</v>
      </c>
      <c r="H19" s="14"/>
      <c r="I19" s="3">
        <f t="shared" si="3"/>
        <v>0</v>
      </c>
      <c r="J19" s="3" t="e">
        <f>D19-G19-H19</f>
        <v>#NUM!</v>
      </c>
      <c r="K19" s="5">
        <f t="shared" si="8"/>
        <v>10</v>
      </c>
      <c r="L19" s="3" t="e">
        <f t="shared" si="4"/>
        <v>#NUM!</v>
      </c>
      <c r="M19" s="12" t="e">
        <f t="shared" si="5"/>
        <v>#NUM!</v>
      </c>
      <c r="N19" s="30"/>
      <c r="O19" s="24"/>
      <c r="P19" s="24"/>
    </row>
    <row r="20" spans="2:16" x14ac:dyDescent="0.2">
      <c r="B20" s="13">
        <f t="shared" si="6"/>
        <v>45597</v>
      </c>
      <c r="C20" s="19">
        <f t="shared" si="11"/>
        <v>0</v>
      </c>
      <c r="D20" s="3" t="e">
        <f t="shared" si="7"/>
        <v>#NUM!</v>
      </c>
      <c r="E20" s="12" t="e">
        <f t="shared" si="9"/>
        <v>#NUM!</v>
      </c>
      <c r="F20" s="3" t="e">
        <f t="shared" si="1"/>
        <v>#NUM!</v>
      </c>
      <c r="G20" s="12" t="e">
        <f t="shared" si="2"/>
        <v>#NUM!</v>
      </c>
      <c r="H20" s="14"/>
      <c r="I20" s="3">
        <f t="shared" si="3"/>
        <v>0</v>
      </c>
      <c r="J20" s="3" t="e">
        <f t="shared" si="10"/>
        <v>#NUM!</v>
      </c>
      <c r="K20" s="5">
        <f t="shared" si="8"/>
        <v>11</v>
      </c>
      <c r="L20" s="3" t="e">
        <f t="shared" si="4"/>
        <v>#NUM!</v>
      </c>
      <c r="M20" s="12" t="e">
        <f t="shared" si="5"/>
        <v>#NUM!</v>
      </c>
      <c r="N20" s="30"/>
      <c r="O20" s="24"/>
      <c r="P20" s="24"/>
    </row>
    <row r="21" spans="2:16" x14ac:dyDescent="0.2">
      <c r="B21" s="13">
        <f t="shared" si="6"/>
        <v>45627</v>
      </c>
      <c r="C21" s="19">
        <f t="shared" si="11"/>
        <v>0</v>
      </c>
      <c r="D21" s="3" t="e">
        <f t="shared" si="7"/>
        <v>#NUM!</v>
      </c>
      <c r="E21" s="12" t="e">
        <f t="shared" si="9"/>
        <v>#NUM!</v>
      </c>
      <c r="F21" s="3" t="e">
        <f t="shared" si="1"/>
        <v>#NUM!</v>
      </c>
      <c r="G21" s="12" t="e">
        <f t="shared" si="2"/>
        <v>#NUM!</v>
      </c>
      <c r="H21" s="14"/>
      <c r="I21" s="3">
        <f t="shared" si="3"/>
        <v>0</v>
      </c>
      <c r="J21" s="3" t="e">
        <f t="shared" si="10"/>
        <v>#NUM!</v>
      </c>
      <c r="K21" s="5">
        <f t="shared" si="8"/>
        <v>12</v>
      </c>
      <c r="L21" s="3" t="e">
        <f t="shared" si="4"/>
        <v>#NUM!</v>
      </c>
      <c r="M21" s="12" t="e">
        <f t="shared" si="5"/>
        <v>#NUM!</v>
      </c>
      <c r="N21" s="30"/>
      <c r="O21" s="24"/>
      <c r="P21" s="24"/>
    </row>
    <row r="22" spans="2:16" x14ac:dyDescent="0.2">
      <c r="B22" s="13">
        <f t="shared" si="6"/>
        <v>45658</v>
      </c>
      <c r="C22" s="19">
        <f t="shared" si="11"/>
        <v>0</v>
      </c>
      <c r="D22" s="3" t="e">
        <f t="shared" si="7"/>
        <v>#NUM!</v>
      </c>
      <c r="E22" s="12" t="e">
        <f t="shared" si="9"/>
        <v>#NUM!</v>
      </c>
      <c r="F22" s="3" t="e">
        <f t="shared" si="1"/>
        <v>#NUM!</v>
      </c>
      <c r="G22" s="12" t="e">
        <f t="shared" si="2"/>
        <v>#NUM!</v>
      </c>
      <c r="H22" s="14"/>
      <c r="I22" s="3">
        <f t="shared" si="3"/>
        <v>0</v>
      </c>
      <c r="J22" s="3" t="e">
        <f>D22-G22-H22</f>
        <v>#NUM!</v>
      </c>
      <c r="K22" s="5">
        <f t="shared" si="8"/>
        <v>13</v>
      </c>
      <c r="L22" s="3" t="e">
        <f t="shared" si="4"/>
        <v>#NUM!</v>
      </c>
      <c r="M22" s="12" t="e">
        <f>M21+G22+H22</f>
        <v>#NUM!</v>
      </c>
      <c r="N22" s="30"/>
      <c r="O22" s="24"/>
      <c r="P22" s="24"/>
    </row>
    <row r="23" spans="2:16" x14ac:dyDescent="0.2">
      <c r="B23" s="13">
        <f t="shared" si="6"/>
        <v>45689</v>
      </c>
      <c r="C23" s="19">
        <f t="shared" si="11"/>
        <v>0</v>
      </c>
      <c r="D23" s="3" t="e">
        <f t="shared" si="7"/>
        <v>#NUM!</v>
      </c>
      <c r="E23" s="12" t="e">
        <f t="shared" si="9"/>
        <v>#NUM!</v>
      </c>
      <c r="F23" s="3" t="e">
        <f t="shared" si="1"/>
        <v>#NUM!</v>
      </c>
      <c r="G23" s="12" t="e">
        <f t="shared" si="2"/>
        <v>#NUM!</v>
      </c>
      <c r="H23" s="14"/>
      <c r="I23" s="3">
        <f t="shared" si="3"/>
        <v>0</v>
      </c>
      <c r="J23" s="3" t="e">
        <f>D23-G23-H23</f>
        <v>#NUM!</v>
      </c>
      <c r="K23" s="5">
        <f t="shared" si="8"/>
        <v>14</v>
      </c>
      <c r="L23" s="3" t="e">
        <f t="shared" si="4"/>
        <v>#NUM!</v>
      </c>
      <c r="M23" s="12" t="e">
        <f>M22+G23+H23</f>
        <v>#NUM!</v>
      </c>
      <c r="N23" s="30"/>
      <c r="O23" s="24"/>
      <c r="P23" s="24"/>
    </row>
    <row r="24" spans="2:16" x14ac:dyDescent="0.2">
      <c r="B24" s="13">
        <f t="shared" si="6"/>
        <v>45717</v>
      </c>
      <c r="C24" s="19">
        <f t="shared" si="11"/>
        <v>0</v>
      </c>
      <c r="D24" s="3" t="e">
        <f t="shared" si="7"/>
        <v>#NUM!</v>
      </c>
      <c r="E24" s="12" t="e">
        <f t="shared" si="9"/>
        <v>#NUM!</v>
      </c>
      <c r="F24" s="3" t="e">
        <f t="shared" si="1"/>
        <v>#NUM!</v>
      </c>
      <c r="G24" s="12" t="e">
        <f t="shared" si="2"/>
        <v>#NUM!</v>
      </c>
      <c r="H24" s="14"/>
      <c r="I24" s="3">
        <f t="shared" si="3"/>
        <v>0</v>
      </c>
      <c r="J24" s="3" t="e">
        <f t="shared" si="10"/>
        <v>#NUM!</v>
      </c>
      <c r="K24" s="5">
        <f t="shared" si="8"/>
        <v>15</v>
      </c>
      <c r="L24" s="3" t="e">
        <f t="shared" si="4"/>
        <v>#NUM!</v>
      </c>
      <c r="M24" s="12" t="e">
        <f t="shared" si="5"/>
        <v>#NUM!</v>
      </c>
      <c r="N24" s="30"/>
      <c r="O24" s="24"/>
      <c r="P24" s="24"/>
    </row>
    <row r="25" spans="2:16" x14ac:dyDescent="0.2">
      <c r="B25" s="13">
        <f t="shared" si="6"/>
        <v>45748</v>
      </c>
      <c r="C25" s="19">
        <f t="shared" si="11"/>
        <v>0</v>
      </c>
      <c r="D25" s="3" t="e">
        <f t="shared" si="7"/>
        <v>#NUM!</v>
      </c>
      <c r="E25" s="12" t="e">
        <f t="shared" si="9"/>
        <v>#NUM!</v>
      </c>
      <c r="F25" s="3" t="e">
        <f t="shared" si="1"/>
        <v>#NUM!</v>
      </c>
      <c r="G25" s="12" t="e">
        <f t="shared" si="2"/>
        <v>#NUM!</v>
      </c>
      <c r="H25" s="14"/>
      <c r="I25" s="3">
        <f t="shared" si="3"/>
        <v>0</v>
      </c>
      <c r="J25" s="3" t="e">
        <f t="shared" si="10"/>
        <v>#NUM!</v>
      </c>
      <c r="K25" s="5">
        <f t="shared" si="8"/>
        <v>16</v>
      </c>
      <c r="L25" s="3" t="e">
        <f t="shared" si="4"/>
        <v>#NUM!</v>
      </c>
      <c r="M25" s="12" t="e">
        <f t="shared" si="5"/>
        <v>#NUM!</v>
      </c>
      <c r="N25" s="30"/>
      <c r="O25" s="24"/>
      <c r="P25" s="24"/>
    </row>
    <row r="26" spans="2:16" x14ac:dyDescent="0.2">
      <c r="B26" s="13">
        <f t="shared" si="6"/>
        <v>45778</v>
      </c>
      <c r="C26" s="19">
        <f t="shared" si="11"/>
        <v>0</v>
      </c>
      <c r="D26" s="3" t="e">
        <f t="shared" si="7"/>
        <v>#NUM!</v>
      </c>
      <c r="E26" s="12" t="e">
        <f t="shared" si="9"/>
        <v>#NUM!</v>
      </c>
      <c r="F26" s="3" t="e">
        <f t="shared" si="1"/>
        <v>#NUM!</v>
      </c>
      <c r="G26" s="12" t="e">
        <f t="shared" si="2"/>
        <v>#NUM!</v>
      </c>
      <c r="H26" s="14"/>
      <c r="I26" s="3">
        <f t="shared" si="3"/>
        <v>0</v>
      </c>
      <c r="J26" s="3" t="e">
        <f t="shared" si="10"/>
        <v>#NUM!</v>
      </c>
      <c r="K26" s="5">
        <f t="shared" si="8"/>
        <v>17</v>
      </c>
      <c r="L26" s="3" t="e">
        <f t="shared" si="4"/>
        <v>#NUM!</v>
      </c>
      <c r="M26" s="12" t="e">
        <f t="shared" si="5"/>
        <v>#NUM!</v>
      </c>
      <c r="N26" s="30"/>
      <c r="O26" s="24"/>
      <c r="P26" s="24"/>
    </row>
    <row r="27" spans="2:16" x14ac:dyDescent="0.2">
      <c r="B27" s="13">
        <f t="shared" si="6"/>
        <v>45809</v>
      </c>
      <c r="C27" s="19">
        <f t="shared" si="11"/>
        <v>0</v>
      </c>
      <c r="D27" s="3" t="e">
        <f t="shared" si="7"/>
        <v>#NUM!</v>
      </c>
      <c r="E27" s="12" t="e">
        <f t="shared" si="9"/>
        <v>#NUM!</v>
      </c>
      <c r="F27" s="3" t="e">
        <f t="shared" si="1"/>
        <v>#NUM!</v>
      </c>
      <c r="G27" s="12" t="e">
        <f t="shared" si="2"/>
        <v>#NUM!</v>
      </c>
      <c r="H27" s="14"/>
      <c r="I27" s="3">
        <f t="shared" si="3"/>
        <v>0</v>
      </c>
      <c r="J27" s="3" t="e">
        <f t="shared" si="10"/>
        <v>#NUM!</v>
      </c>
      <c r="K27" s="5">
        <f t="shared" si="8"/>
        <v>18</v>
      </c>
      <c r="L27" s="3" t="e">
        <f t="shared" si="4"/>
        <v>#NUM!</v>
      </c>
      <c r="M27" s="12" t="e">
        <f t="shared" si="5"/>
        <v>#NUM!</v>
      </c>
      <c r="N27" s="30"/>
      <c r="O27" s="24"/>
      <c r="P27" s="24"/>
    </row>
    <row r="28" spans="2:16" x14ac:dyDescent="0.2">
      <c r="B28" s="13">
        <f t="shared" si="6"/>
        <v>45839</v>
      </c>
      <c r="C28" s="19">
        <f t="shared" si="11"/>
        <v>0</v>
      </c>
      <c r="D28" s="3" t="e">
        <f t="shared" si="7"/>
        <v>#NUM!</v>
      </c>
      <c r="E28" s="12" t="e">
        <f t="shared" si="9"/>
        <v>#NUM!</v>
      </c>
      <c r="F28" s="3" t="e">
        <f t="shared" si="1"/>
        <v>#NUM!</v>
      </c>
      <c r="G28" s="12" t="e">
        <f t="shared" si="2"/>
        <v>#NUM!</v>
      </c>
      <c r="H28" s="14"/>
      <c r="I28" s="3">
        <f t="shared" si="3"/>
        <v>0</v>
      </c>
      <c r="J28" s="3" t="e">
        <f t="shared" si="10"/>
        <v>#NUM!</v>
      </c>
      <c r="K28" s="5">
        <f t="shared" si="8"/>
        <v>19</v>
      </c>
      <c r="L28" s="3" t="e">
        <f t="shared" si="4"/>
        <v>#NUM!</v>
      </c>
      <c r="M28" s="12" t="e">
        <f t="shared" si="5"/>
        <v>#NUM!</v>
      </c>
      <c r="N28" s="30"/>
      <c r="O28" s="24"/>
      <c r="P28" s="24"/>
    </row>
    <row r="29" spans="2:16" x14ac:dyDescent="0.2">
      <c r="B29" s="13">
        <f t="shared" si="6"/>
        <v>45870</v>
      </c>
      <c r="C29" s="19">
        <f t="shared" si="11"/>
        <v>0</v>
      </c>
      <c r="D29" s="3" t="e">
        <f t="shared" si="7"/>
        <v>#NUM!</v>
      </c>
      <c r="E29" s="12" t="e">
        <f t="shared" si="9"/>
        <v>#NUM!</v>
      </c>
      <c r="F29" s="3" t="e">
        <f t="shared" si="1"/>
        <v>#NUM!</v>
      </c>
      <c r="G29" s="12" t="e">
        <f t="shared" si="2"/>
        <v>#NUM!</v>
      </c>
      <c r="H29" s="14"/>
      <c r="I29" s="3">
        <f t="shared" si="3"/>
        <v>0</v>
      </c>
      <c r="J29" s="3" t="e">
        <f t="shared" si="10"/>
        <v>#NUM!</v>
      </c>
      <c r="K29" s="5">
        <f t="shared" si="8"/>
        <v>20</v>
      </c>
      <c r="L29" s="3" t="e">
        <f t="shared" si="4"/>
        <v>#NUM!</v>
      </c>
      <c r="M29" s="12" t="e">
        <f t="shared" si="5"/>
        <v>#NUM!</v>
      </c>
      <c r="N29" s="30"/>
      <c r="O29" s="24"/>
      <c r="P29" s="24"/>
    </row>
    <row r="30" spans="2:16" x14ac:dyDescent="0.2">
      <c r="B30" s="13">
        <f t="shared" si="6"/>
        <v>45901</v>
      </c>
      <c r="C30" s="19">
        <f t="shared" si="11"/>
        <v>0</v>
      </c>
      <c r="D30" s="3" t="e">
        <f t="shared" si="7"/>
        <v>#NUM!</v>
      </c>
      <c r="E30" s="12" t="e">
        <f t="shared" si="9"/>
        <v>#NUM!</v>
      </c>
      <c r="F30" s="3" t="e">
        <f t="shared" si="1"/>
        <v>#NUM!</v>
      </c>
      <c r="G30" s="12" t="e">
        <f t="shared" si="2"/>
        <v>#NUM!</v>
      </c>
      <c r="H30" s="14"/>
      <c r="I30" s="3">
        <f t="shared" si="3"/>
        <v>0</v>
      </c>
      <c r="J30" s="3" t="e">
        <f t="shared" si="10"/>
        <v>#NUM!</v>
      </c>
      <c r="K30" s="5">
        <f t="shared" si="8"/>
        <v>21</v>
      </c>
      <c r="L30" s="3" t="e">
        <f t="shared" si="4"/>
        <v>#NUM!</v>
      </c>
      <c r="M30" s="12" t="e">
        <f t="shared" si="5"/>
        <v>#NUM!</v>
      </c>
      <c r="N30" s="30"/>
      <c r="O30" s="24"/>
      <c r="P30" s="24"/>
    </row>
    <row r="31" spans="2:16" x14ac:dyDescent="0.2">
      <c r="B31" s="13">
        <f t="shared" si="6"/>
        <v>45931</v>
      </c>
      <c r="C31" s="19">
        <f t="shared" si="11"/>
        <v>0</v>
      </c>
      <c r="D31" s="3" t="e">
        <f t="shared" si="7"/>
        <v>#NUM!</v>
      </c>
      <c r="E31" s="12" t="e">
        <f t="shared" si="9"/>
        <v>#NUM!</v>
      </c>
      <c r="F31" s="3" t="e">
        <f t="shared" si="1"/>
        <v>#NUM!</v>
      </c>
      <c r="G31" s="12" t="e">
        <f t="shared" si="2"/>
        <v>#NUM!</v>
      </c>
      <c r="H31" s="14"/>
      <c r="I31" s="3">
        <f t="shared" si="3"/>
        <v>0</v>
      </c>
      <c r="J31" s="3" t="e">
        <f t="shared" si="10"/>
        <v>#NUM!</v>
      </c>
      <c r="K31" s="5">
        <f t="shared" si="8"/>
        <v>22</v>
      </c>
      <c r="L31" s="3" t="e">
        <f t="shared" si="4"/>
        <v>#NUM!</v>
      </c>
      <c r="M31" s="12" t="e">
        <f t="shared" si="5"/>
        <v>#NUM!</v>
      </c>
      <c r="N31" s="30"/>
      <c r="O31" s="24"/>
      <c r="P31" s="24"/>
    </row>
    <row r="32" spans="2:16" x14ac:dyDescent="0.2">
      <c r="B32" s="13">
        <f t="shared" si="6"/>
        <v>45962</v>
      </c>
      <c r="C32" s="19">
        <f t="shared" si="11"/>
        <v>0</v>
      </c>
      <c r="D32" s="3" t="e">
        <f t="shared" si="7"/>
        <v>#NUM!</v>
      </c>
      <c r="E32" s="12" t="e">
        <f t="shared" si="9"/>
        <v>#NUM!</v>
      </c>
      <c r="F32" s="3" t="e">
        <f t="shared" si="1"/>
        <v>#NUM!</v>
      </c>
      <c r="G32" s="12" t="e">
        <f t="shared" si="2"/>
        <v>#NUM!</v>
      </c>
      <c r="H32" s="14"/>
      <c r="I32" s="3">
        <f t="shared" si="3"/>
        <v>0</v>
      </c>
      <c r="J32" s="3" t="e">
        <f t="shared" si="10"/>
        <v>#NUM!</v>
      </c>
      <c r="K32" s="5">
        <f t="shared" si="8"/>
        <v>23</v>
      </c>
      <c r="L32" s="3" t="e">
        <f t="shared" si="4"/>
        <v>#NUM!</v>
      </c>
      <c r="M32" s="12" t="e">
        <f t="shared" si="5"/>
        <v>#NUM!</v>
      </c>
      <c r="N32" s="30"/>
      <c r="O32" s="24"/>
      <c r="P32" s="24"/>
    </row>
    <row r="33" spans="2:16" x14ac:dyDescent="0.2">
      <c r="B33" s="13">
        <f t="shared" si="6"/>
        <v>45992</v>
      </c>
      <c r="C33" s="19">
        <f t="shared" si="11"/>
        <v>0</v>
      </c>
      <c r="D33" s="3" t="e">
        <f t="shared" si="7"/>
        <v>#NUM!</v>
      </c>
      <c r="E33" s="12" t="e">
        <f t="shared" si="9"/>
        <v>#NUM!</v>
      </c>
      <c r="F33" s="3" t="e">
        <f t="shared" si="1"/>
        <v>#NUM!</v>
      </c>
      <c r="G33" s="12" t="e">
        <f t="shared" si="2"/>
        <v>#NUM!</v>
      </c>
      <c r="H33" s="14"/>
      <c r="I33" s="3">
        <f t="shared" si="3"/>
        <v>0</v>
      </c>
      <c r="J33" s="3" t="e">
        <f t="shared" si="10"/>
        <v>#NUM!</v>
      </c>
      <c r="K33" s="5">
        <f t="shared" si="8"/>
        <v>24</v>
      </c>
      <c r="L33" s="3" t="e">
        <f t="shared" si="4"/>
        <v>#NUM!</v>
      </c>
      <c r="M33" s="12" t="e">
        <f t="shared" si="5"/>
        <v>#NUM!</v>
      </c>
      <c r="N33" s="30"/>
      <c r="O33" s="24"/>
      <c r="P33" s="24"/>
    </row>
    <row r="34" spans="2:16" x14ac:dyDescent="0.2">
      <c r="B34" s="13">
        <f t="shared" si="6"/>
        <v>46023</v>
      </c>
      <c r="C34" s="19">
        <f t="shared" si="11"/>
        <v>0</v>
      </c>
      <c r="D34" s="3" t="e">
        <f t="shared" si="7"/>
        <v>#NUM!</v>
      </c>
      <c r="E34" s="12" t="e">
        <f t="shared" si="9"/>
        <v>#NUM!</v>
      </c>
      <c r="F34" s="3" t="e">
        <f t="shared" si="1"/>
        <v>#NUM!</v>
      </c>
      <c r="G34" s="12" t="e">
        <f t="shared" si="2"/>
        <v>#NUM!</v>
      </c>
      <c r="H34" s="14"/>
      <c r="I34" s="3">
        <f t="shared" si="3"/>
        <v>0</v>
      </c>
      <c r="J34" s="3" t="e">
        <f t="shared" si="10"/>
        <v>#NUM!</v>
      </c>
      <c r="K34" s="5">
        <f t="shared" si="8"/>
        <v>25</v>
      </c>
      <c r="L34" s="3" t="e">
        <f t="shared" si="4"/>
        <v>#NUM!</v>
      </c>
      <c r="M34" s="12" t="e">
        <f t="shared" si="5"/>
        <v>#NUM!</v>
      </c>
      <c r="N34" s="30"/>
      <c r="O34" s="24"/>
      <c r="P34" s="24"/>
    </row>
    <row r="35" spans="2:16" x14ac:dyDescent="0.2">
      <c r="B35" s="13">
        <f t="shared" si="6"/>
        <v>46054</v>
      </c>
      <c r="C35" s="19">
        <f t="shared" si="11"/>
        <v>0</v>
      </c>
      <c r="D35" s="3" t="e">
        <f t="shared" si="7"/>
        <v>#NUM!</v>
      </c>
      <c r="E35" s="12" t="e">
        <f t="shared" si="9"/>
        <v>#NUM!</v>
      </c>
      <c r="F35" s="3" t="e">
        <f t="shared" si="1"/>
        <v>#NUM!</v>
      </c>
      <c r="G35" s="12" t="e">
        <f t="shared" si="2"/>
        <v>#NUM!</v>
      </c>
      <c r="H35" s="14"/>
      <c r="I35" s="3">
        <f t="shared" si="3"/>
        <v>0</v>
      </c>
      <c r="J35" s="3" t="e">
        <f t="shared" si="10"/>
        <v>#NUM!</v>
      </c>
      <c r="K35" s="5">
        <f t="shared" si="8"/>
        <v>26</v>
      </c>
      <c r="L35" s="3" t="e">
        <f t="shared" si="4"/>
        <v>#NUM!</v>
      </c>
      <c r="M35" s="12" t="e">
        <f t="shared" si="5"/>
        <v>#NUM!</v>
      </c>
      <c r="N35" s="30"/>
      <c r="O35" s="24"/>
      <c r="P35" s="24"/>
    </row>
    <row r="36" spans="2:16" x14ac:dyDescent="0.2">
      <c r="B36" s="13">
        <f t="shared" si="6"/>
        <v>46082</v>
      </c>
      <c r="C36" s="19">
        <f t="shared" si="11"/>
        <v>0</v>
      </c>
      <c r="D36" s="3" t="e">
        <f t="shared" si="7"/>
        <v>#NUM!</v>
      </c>
      <c r="E36" s="12" t="e">
        <f t="shared" si="9"/>
        <v>#NUM!</v>
      </c>
      <c r="F36" s="3" t="e">
        <f t="shared" si="1"/>
        <v>#NUM!</v>
      </c>
      <c r="G36" s="12" t="e">
        <f t="shared" si="2"/>
        <v>#NUM!</v>
      </c>
      <c r="H36" s="14"/>
      <c r="I36" s="3">
        <f t="shared" si="3"/>
        <v>0</v>
      </c>
      <c r="J36" s="3" t="e">
        <f t="shared" si="10"/>
        <v>#NUM!</v>
      </c>
      <c r="K36" s="5">
        <f t="shared" si="8"/>
        <v>27</v>
      </c>
      <c r="L36" s="3" t="e">
        <f t="shared" si="4"/>
        <v>#NUM!</v>
      </c>
      <c r="M36" s="12" t="e">
        <f t="shared" si="5"/>
        <v>#NUM!</v>
      </c>
      <c r="N36" s="30"/>
      <c r="O36" s="24"/>
      <c r="P36" s="24"/>
    </row>
    <row r="37" spans="2:16" x14ac:dyDescent="0.2">
      <c r="B37" s="13">
        <f t="shared" si="6"/>
        <v>46113</v>
      </c>
      <c r="C37" s="19">
        <f t="shared" si="11"/>
        <v>0</v>
      </c>
      <c r="D37" s="3" t="e">
        <f t="shared" si="7"/>
        <v>#NUM!</v>
      </c>
      <c r="E37" s="12" t="e">
        <f t="shared" si="9"/>
        <v>#NUM!</v>
      </c>
      <c r="F37" s="3" t="e">
        <f t="shared" si="1"/>
        <v>#NUM!</v>
      </c>
      <c r="G37" s="12" t="e">
        <f t="shared" si="2"/>
        <v>#NUM!</v>
      </c>
      <c r="H37" s="14"/>
      <c r="I37" s="3">
        <f t="shared" si="3"/>
        <v>0</v>
      </c>
      <c r="J37" s="3" t="e">
        <f t="shared" si="10"/>
        <v>#NUM!</v>
      </c>
      <c r="K37" s="5">
        <f t="shared" si="8"/>
        <v>28</v>
      </c>
      <c r="L37" s="3" t="e">
        <f t="shared" si="4"/>
        <v>#NUM!</v>
      </c>
      <c r="M37" s="12" t="e">
        <f t="shared" si="5"/>
        <v>#NUM!</v>
      </c>
      <c r="N37" s="30"/>
      <c r="O37" s="24"/>
      <c r="P37" s="24"/>
    </row>
    <row r="38" spans="2:16" x14ac:dyDescent="0.2">
      <c r="B38" s="13">
        <f t="shared" si="6"/>
        <v>46143</v>
      </c>
      <c r="C38" s="19">
        <f t="shared" si="11"/>
        <v>0</v>
      </c>
      <c r="D38" s="3" t="e">
        <f t="shared" si="7"/>
        <v>#NUM!</v>
      </c>
      <c r="E38" s="12" t="e">
        <f t="shared" si="9"/>
        <v>#NUM!</v>
      </c>
      <c r="F38" s="3" t="e">
        <f t="shared" si="1"/>
        <v>#NUM!</v>
      </c>
      <c r="G38" s="12" t="e">
        <f t="shared" si="2"/>
        <v>#NUM!</v>
      </c>
      <c r="H38" s="14"/>
      <c r="I38" s="3">
        <f t="shared" si="3"/>
        <v>0</v>
      </c>
      <c r="J38" s="3" t="e">
        <f t="shared" si="10"/>
        <v>#NUM!</v>
      </c>
      <c r="K38" s="5">
        <f t="shared" si="8"/>
        <v>29</v>
      </c>
      <c r="L38" s="3" t="e">
        <f t="shared" si="4"/>
        <v>#NUM!</v>
      </c>
      <c r="M38" s="12" t="e">
        <f t="shared" si="5"/>
        <v>#NUM!</v>
      </c>
      <c r="N38" s="30"/>
      <c r="O38" s="24"/>
      <c r="P38" s="24"/>
    </row>
    <row r="39" spans="2:16" x14ac:dyDescent="0.2">
      <c r="B39" s="13">
        <f t="shared" si="6"/>
        <v>46174</v>
      </c>
      <c r="C39" s="19">
        <f t="shared" si="11"/>
        <v>0</v>
      </c>
      <c r="D39" s="3" t="e">
        <f t="shared" si="7"/>
        <v>#NUM!</v>
      </c>
      <c r="E39" s="12" t="e">
        <f t="shared" si="9"/>
        <v>#NUM!</v>
      </c>
      <c r="F39" s="3" t="e">
        <f t="shared" si="1"/>
        <v>#NUM!</v>
      </c>
      <c r="G39" s="12" t="e">
        <f t="shared" si="2"/>
        <v>#NUM!</v>
      </c>
      <c r="H39" s="14"/>
      <c r="I39" s="3">
        <f t="shared" si="3"/>
        <v>0</v>
      </c>
      <c r="J39" s="3" t="e">
        <f t="shared" si="10"/>
        <v>#NUM!</v>
      </c>
      <c r="K39" s="5">
        <f t="shared" si="8"/>
        <v>30</v>
      </c>
      <c r="L39" s="3" t="e">
        <f t="shared" si="4"/>
        <v>#NUM!</v>
      </c>
      <c r="M39" s="12" t="e">
        <f t="shared" si="5"/>
        <v>#NUM!</v>
      </c>
      <c r="N39" s="30"/>
      <c r="O39" s="24"/>
      <c r="P39" s="24"/>
    </row>
    <row r="40" spans="2:16" x14ac:dyDescent="0.2">
      <c r="B40" s="13">
        <f t="shared" si="6"/>
        <v>46204</v>
      </c>
      <c r="C40" s="19">
        <f t="shared" si="11"/>
        <v>0</v>
      </c>
      <c r="D40" s="3" t="e">
        <f t="shared" si="7"/>
        <v>#NUM!</v>
      </c>
      <c r="E40" s="12" t="e">
        <f t="shared" si="9"/>
        <v>#NUM!</v>
      </c>
      <c r="F40" s="3" t="e">
        <f t="shared" si="1"/>
        <v>#NUM!</v>
      </c>
      <c r="G40" s="12" t="e">
        <f t="shared" si="2"/>
        <v>#NUM!</v>
      </c>
      <c r="H40" s="14"/>
      <c r="I40" s="3">
        <f t="shared" si="3"/>
        <v>0</v>
      </c>
      <c r="J40" s="3" t="e">
        <f t="shared" si="10"/>
        <v>#NUM!</v>
      </c>
      <c r="K40" s="5">
        <f t="shared" si="8"/>
        <v>31</v>
      </c>
      <c r="L40" s="3" t="e">
        <f t="shared" si="4"/>
        <v>#NUM!</v>
      </c>
      <c r="M40" s="12" t="e">
        <f t="shared" si="5"/>
        <v>#NUM!</v>
      </c>
      <c r="N40" s="30"/>
      <c r="O40" s="24"/>
      <c r="P40" s="24"/>
    </row>
    <row r="41" spans="2:16" x14ac:dyDescent="0.2">
      <c r="B41" s="13">
        <f t="shared" si="6"/>
        <v>46235</v>
      </c>
      <c r="C41" s="19">
        <f t="shared" si="11"/>
        <v>0</v>
      </c>
      <c r="D41" s="3" t="e">
        <f t="shared" si="7"/>
        <v>#NUM!</v>
      </c>
      <c r="E41" s="12" t="e">
        <f t="shared" si="9"/>
        <v>#NUM!</v>
      </c>
      <c r="F41" s="3" t="e">
        <f t="shared" si="1"/>
        <v>#NUM!</v>
      </c>
      <c r="G41" s="12" t="e">
        <f t="shared" si="2"/>
        <v>#NUM!</v>
      </c>
      <c r="H41" s="14"/>
      <c r="I41" s="3">
        <f t="shared" si="3"/>
        <v>0</v>
      </c>
      <c r="J41" s="3" t="e">
        <f t="shared" si="10"/>
        <v>#NUM!</v>
      </c>
      <c r="K41" s="5">
        <f t="shared" si="8"/>
        <v>32</v>
      </c>
      <c r="L41" s="3" t="e">
        <f t="shared" si="4"/>
        <v>#NUM!</v>
      </c>
      <c r="M41" s="12" t="e">
        <f t="shared" si="5"/>
        <v>#NUM!</v>
      </c>
      <c r="N41" s="30"/>
      <c r="O41" s="24"/>
      <c r="P41" s="24"/>
    </row>
    <row r="42" spans="2:16" x14ac:dyDescent="0.2">
      <c r="B42" s="13">
        <f t="shared" si="6"/>
        <v>46266</v>
      </c>
      <c r="C42" s="19">
        <f t="shared" si="11"/>
        <v>0</v>
      </c>
      <c r="D42" s="3" t="e">
        <f t="shared" si="7"/>
        <v>#NUM!</v>
      </c>
      <c r="E42" s="12" t="e">
        <f t="shared" si="9"/>
        <v>#NUM!</v>
      </c>
      <c r="F42" s="3" t="e">
        <f t="shared" si="1"/>
        <v>#NUM!</v>
      </c>
      <c r="G42" s="12" t="e">
        <f t="shared" si="2"/>
        <v>#NUM!</v>
      </c>
      <c r="H42" s="14"/>
      <c r="I42" s="3">
        <f t="shared" si="3"/>
        <v>0</v>
      </c>
      <c r="J42" s="3" t="e">
        <f t="shared" si="10"/>
        <v>#NUM!</v>
      </c>
      <c r="K42" s="5">
        <f t="shared" si="8"/>
        <v>33</v>
      </c>
      <c r="L42" s="3" t="e">
        <f t="shared" si="4"/>
        <v>#NUM!</v>
      </c>
      <c r="M42" s="12" t="e">
        <f t="shared" si="5"/>
        <v>#NUM!</v>
      </c>
      <c r="N42" s="30"/>
      <c r="O42" s="24"/>
      <c r="P42" s="24"/>
    </row>
    <row r="43" spans="2:16" x14ac:dyDescent="0.2">
      <c r="B43" s="13">
        <f t="shared" si="6"/>
        <v>46296</v>
      </c>
      <c r="C43" s="19">
        <f t="shared" si="11"/>
        <v>0</v>
      </c>
      <c r="D43" s="3" t="e">
        <f t="shared" si="7"/>
        <v>#NUM!</v>
      </c>
      <c r="E43" s="12" t="e">
        <f t="shared" si="9"/>
        <v>#NUM!</v>
      </c>
      <c r="F43" s="3" t="e">
        <f t="shared" si="1"/>
        <v>#NUM!</v>
      </c>
      <c r="G43" s="12" t="e">
        <f t="shared" si="2"/>
        <v>#NUM!</v>
      </c>
      <c r="H43" s="14"/>
      <c r="I43" s="3">
        <f t="shared" si="3"/>
        <v>0</v>
      </c>
      <c r="J43" s="3" t="e">
        <f t="shared" si="10"/>
        <v>#NUM!</v>
      </c>
      <c r="K43" s="5">
        <f t="shared" si="8"/>
        <v>34</v>
      </c>
      <c r="L43" s="3" t="e">
        <f t="shared" si="4"/>
        <v>#NUM!</v>
      </c>
      <c r="M43" s="12" t="e">
        <f t="shared" si="5"/>
        <v>#NUM!</v>
      </c>
      <c r="N43" s="30"/>
      <c r="O43" s="24"/>
      <c r="P43" s="24"/>
    </row>
    <row r="44" spans="2:16" x14ac:dyDescent="0.2">
      <c r="B44" s="13">
        <f t="shared" si="6"/>
        <v>46327</v>
      </c>
      <c r="C44" s="19">
        <f t="shared" si="11"/>
        <v>0</v>
      </c>
      <c r="D44" s="3" t="e">
        <f t="shared" si="7"/>
        <v>#NUM!</v>
      </c>
      <c r="E44" s="12" t="e">
        <f t="shared" si="9"/>
        <v>#NUM!</v>
      </c>
      <c r="F44" s="3" t="e">
        <f t="shared" si="1"/>
        <v>#NUM!</v>
      </c>
      <c r="G44" s="12" t="e">
        <f t="shared" si="2"/>
        <v>#NUM!</v>
      </c>
      <c r="H44" s="14"/>
      <c r="I44" s="3">
        <f t="shared" si="3"/>
        <v>0</v>
      </c>
      <c r="J44" s="3" t="e">
        <f t="shared" si="10"/>
        <v>#NUM!</v>
      </c>
      <c r="K44" s="5">
        <f t="shared" si="8"/>
        <v>35</v>
      </c>
      <c r="L44" s="3" t="e">
        <f t="shared" si="4"/>
        <v>#NUM!</v>
      </c>
      <c r="M44" s="12" t="e">
        <f t="shared" si="5"/>
        <v>#NUM!</v>
      </c>
      <c r="N44" s="30"/>
      <c r="O44" s="24"/>
      <c r="P44" s="24"/>
    </row>
    <row r="45" spans="2:16" x14ac:dyDescent="0.2">
      <c r="B45" s="13">
        <f t="shared" si="6"/>
        <v>46357</v>
      </c>
      <c r="C45" s="19">
        <f t="shared" si="11"/>
        <v>0</v>
      </c>
      <c r="D45" s="3" t="e">
        <f t="shared" si="7"/>
        <v>#NUM!</v>
      </c>
      <c r="E45" s="12" t="e">
        <f t="shared" si="9"/>
        <v>#NUM!</v>
      </c>
      <c r="F45" s="3" t="e">
        <f t="shared" si="1"/>
        <v>#NUM!</v>
      </c>
      <c r="G45" s="12" t="e">
        <f t="shared" si="2"/>
        <v>#NUM!</v>
      </c>
      <c r="H45" s="14"/>
      <c r="I45" s="3">
        <f t="shared" si="3"/>
        <v>0</v>
      </c>
      <c r="J45" s="3" t="e">
        <f t="shared" si="10"/>
        <v>#NUM!</v>
      </c>
      <c r="K45" s="5">
        <f t="shared" si="8"/>
        <v>36</v>
      </c>
      <c r="L45" s="3" t="e">
        <f t="shared" si="4"/>
        <v>#NUM!</v>
      </c>
      <c r="M45" s="12" t="e">
        <f t="shared" si="5"/>
        <v>#NUM!</v>
      </c>
      <c r="N45" s="30"/>
      <c r="O45" s="24"/>
      <c r="P45" s="24"/>
    </row>
    <row r="46" spans="2:16" x14ac:dyDescent="0.2">
      <c r="B46" s="13">
        <f t="shared" si="6"/>
        <v>46388</v>
      </c>
      <c r="C46" s="19">
        <f t="shared" si="11"/>
        <v>0</v>
      </c>
      <c r="D46" s="3" t="e">
        <f t="shared" si="7"/>
        <v>#NUM!</v>
      </c>
      <c r="E46" s="12" t="e">
        <f t="shared" si="9"/>
        <v>#NUM!</v>
      </c>
      <c r="F46" s="3" t="e">
        <f t="shared" si="1"/>
        <v>#NUM!</v>
      </c>
      <c r="G46" s="12" t="e">
        <f t="shared" si="2"/>
        <v>#NUM!</v>
      </c>
      <c r="H46" s="14"/>
      <c r="I46" s="3">
        <f t="shared" si="3"/>
        <v>0</v>
      </c>
      <c r="J46" s="3" t="e">
        <f t="shared" si="10"/>
        <v>#NUM!</v>
      </c>
      <c r="K46" s="5">
        <f t="shared" si="8"/>
        <v>37</v>
      </c>
      <c r="L46" s="3" t="e">
        <f t="shared" si="4"/>
        <v>#NUM!</v>
      </c>
      <c r="M46" s="12" t="e">
        <f t="shared" si="5"/>
        <v>#NUM!</v>
      </c>
      <c r="N46" s="30"/>
      <c r="O46" s="24"/>
      <c r="P46" s="24"/>
    </row>
    <row r="47" spans="2:16" x14ac:dyDescent="0.2">
      <c r="B47" s="13">
        <f t="shared" si="6"/>
        <v>46419</v>
      </c>
      <c r="C47" s="19">
        <f t="shared" si="11"/>
        <v>0</v>
      </c>
      <c r="D47" s="3" t="e">
        <f t="shared" si="7"/>
        <v>#NUM!</v>
      </c>
      <c r="E47" s="12" t="e">
        <f t="shared" si="9"/>
        <v>#NUM!</v>
      </c>
      <c r="F47" s="3" t="e">
        <f t="shared" si="1"/>
        <v>#NUM!</v>
      </c>
      <c r="G47" s="12" t="e">
        <f t="shared" si="2"/>
        <v>#NUM!</v>
      </c>
      <c r="H47" s="14"/>
      <c r="I47" s="3">
        <f t="shared" si="3"/>
        <v>0</v>
      </c>
      <c r="J47" s="3" t="e">
        <f t="shared" si="10"/>
        <v>#NUM!</v>
      </c>
      <c r="K47" s="5">
        <f t="shared" si="8"/>
        <v>38</v>
      </c>
      <c r="L47" s="3" t="e">
        <f t="shared" si="4"/>
        <v>#NUM!</v>
      </c>
      <c r="M47" s="12" t="e">
        <f t="shared" si="5"/>
        <v>#NUM!</v>
      </c>
      <c r="N47" s="30"/>
      <c r="O47" s="24"/>
      <c r="P47" s="24"/>
    </row>
    <row r="48" spans="2:16" x14ac:dyDescent="0.2">
      <c r="B48" s="13">
        <f t="shared" si="6"/>
        <v>46447</v>
      </c>
      <c r="C48" s="19">
        <f t="shared" si="11"/>
        <v>0</v>
      </c>
      <c r="D48" s="3" t="e">
        <f t="shared" si="7"/>
        <v>#NUM!</v>
      </c>
      <c r="E48" s="12" t="e">
        <f t="shared" si="9"/>
        <v>#NUM!</v>
      </c>
      <c r="F48" s="3" t="e">
        <f t="shared" si="1"/>
        <v>#NUM!</v>
      </c>
      <c r="G48" s="12" t="e">
        <f t="shared" si="2"/>
        <v>#NUM!</v>
      </c>
      <c r="H48" s="14"/>
      <c r="I48" s="3">
        <f t="shared" si="3"/>
        <v>0</v>
      </c>
      <c r="J48" s="3" t="e">
        <f t="shared" si="10"/>
        <v>#NUM!</v>
      </c>
      <c r="K48" s="5">
        <f t="shared" si="8"/>
        <v>39</v>
      </c>
      <c r="L48" s="3" t="e">
        <f t="shared" si="4"/>
        <v>#NUM!</v>
      </c>
      <c r="M48" s="12" t="e">
        <f t="shared" si="5"/>
        <v>#NUM!</v>
      </c>
      <c r="N48" s="30"/>
      <c r="O48" s="24"/>
      <c r="P48" s="24"/>
    </row>
    <row r="49" spans="2:16" x14ac:dyDescent="0.2">
      <c r="B49" s="13">
        <f t="shared" si="6"/>
        <v>46478</v>
      </c>
      <c r="C49" s="19">
        <f t="shared" si="11"/>
        <v>0</v>
      </c>
      <c r="D49" s="3" t="e">
        <f t="shared" si="7"/>
        <v>#NUM!</v>
      </c>
      <c r="E49" s="12" t="e">
        <f t="shared" si="9"/>
        <v>#NUM!</v>
      </c>
      <c r="F49" s="3" t="e">
        <f t="shared" si="1"/>
        <v>#NUM!</v>
      </c>
      <c r="G49" s="12" t="e">
        <f t="shared" si="2"/>
        <v>#NUM!</v>
      </c>
      <c r="H49" s="14"/>
      <c r="I49" s="3">
        <f t="shared" si="3"/>
        <v>0</v>
      </c>
      <c r="J49" s="3" t="e">
        <f t="shared" si="10"/>
        <v>#NUM!</v>
      </c>
      <c r="K49" s="5">
        <f t="shared" si="8"/>
        <v>40</v>
      </c>
      <c r="L49" s="3" t="e">
        <f t="shared" si="4"/>
        <v>#NUM!</v>
      </c>
      <c r="M49" s="12" t="e">
        <f t="shared" si="5"/>
        <v>#NUM!</v>
      </c>
      <c r="N49" s="30"/>
      <c r="O49" s="24"/>
      <c r="P49" s="24"/>
    </row>
    <row r="50" spans="2:16" x14ac:dyDescent="0.2">
      <c r="B50" s="13">
        <f t="shared" si="6"/>
        <v>46508</v>
      </c>
      <c r="C50" s="19">
        <f t="shared" si="11"/>
        <v>0</v>
      </c>
      <c r="D50" s="3" t="e">
        <f t="shared" si="7"/>
        <v>#NUM!</v>
      </c>
      <c r="E50" s="12" t="e">
        <f t="shared" si="9"/>
        <v>#NUM!</v>
      </c>
      <c r="F50" s="3" t="e">
        <f t="shared" si="1"/>
        <v>#NUM!</v>
      </c>
      <c r="G50" s="12" t="e">
        <f t="shared" si="2"/>
        <v>#NUM!</v>
      </c>
      <c r="H50" s="14"/>
      <c r="I50" s="3">
        <f t="shared" si="3"/>
        <v>0</v>
      </c>
      <c r="J50" s="3" t="e">
        <f t="shared" si="10"/>
        <v>#NUM!</v>
      </c>
      <c r="K50" s="5">
        <f t="shared" si="8"/>
        <v>41</v>
      </c>
      <c r="L50" s="3" t="e">
        <f t="shared" si="4"/>
        <v>#NUM!</v>
      </c>
      <c r="M50" s="12" t="e">
        <f t="shared" si="5"/>
        <v>#NUM!</v>
      </c>
      <c r="N50" s="30"/>
      <c r="O50" s="24"/>
      <c r="P50" s="24"/>
    </row>
    <row r="51" spans="2:16" x14ac:dyDescent="0.2">
      <c r="B51" s="13">
        <f t="shared" si="6"/>
        <v>46539</v>
      </c>
      <c r="C51" s="19">
        <f t="shared" si="11"/>
        <v>0</v>
      </c>
      <c r="D51" s="3" t="e">
        <f t="shared" si="7"/>
        <v>#NUM!</v>
      </c>
      <c r="E51" s="12" t="e">
        <f t="shared" si="9"/>
        <v>#NUM!</v>
      </c>
      <c r="F51" s="3" t="e">
        <f t="shared" si="1"/>
        <v>#NUM!</v>
      </c>
      <c r="G51" s="12" t="e">
        <f t="shared" si="2"/>
        <v>#NUM!</v>
      </c>
      <c r="H51" s="14"/>
      <c r="I51" s="3">
        <f t="shared" si="3"/>
        <v>0</v>
      </c>
      <c r="J51" s="3" t="e">
        <f t="shared" si="10"/>
        <v>#NUM!</v>
      </c>
      <c r="K51" s="5">
        <f t="shared" si="8"/>
        <v>42</v>
      </c>
      <c r="L51" s="3" t="e">
        <f t="shared" si="4"/>
        <v>#NUM!</v>
      </c>
      <c r="M51" s="12" t="e">
        <f t="shared" si="5"/>
        <v>#NUM!</v>
      </c>
      <c r="N51" s="30"/>
      <c r="O51" s="24"/>
      <c r="P51" s="24"/>
    </row>
    <row r="52" spans="2:16" x14ac:dyDescent="0.2">
      <c r="B52" s="13">
        <f t="shared" si="6"/>
        <v>46569</v>
      </c>
      <c r="C52" s="19">
        <f t="shared" si="11"/>
        <v>0</v>
      </c>
      <c r="D52" s="3" t="e">
        <f t="shared" si="7"/>
        <v>#NUM!</v>
      </c>
      <c r="E52" s="12" t="e">
        <f t="shared" si="9"/>
        <v>#NUM!</v>
      </c>
      <c r="F52" s="3" t="e">
        <f t="shared" si="1"/>
        <v>#NUM!</v>
      </c>
      <c r="G52" s="12" t="e">
        <f t="shared" si="2"/>
        <v>#NUM!</v>
      </c>
      <c r="H52" s="14"/>
      <c r="I52" s="3">
        <f t="shared" si="3"/>
        <v>0</v>
      </c>
      <c r="J52" s="3" t="e">
        <f t="shared" si="10"/>
        <v>#NUM!</v>
      </c>
      <c r="K52" s="5">
        <f t="shared" si="8"/>
        <v>43</v>
      </c>
      <c r="L52" s="3" t="e">
        <f t="shared" si="4"/>
        <v>#NUM!</v>
      </c>
      <c r="M52" s="12" t="e">
        <f t="shared" si="5"/>
        <v>#NUM!</v>
      </c>
      <c r="N52" s="30"/>
      <c r="O52" s="24"/>
      <c r="P52" s="24"/>
    </row>
    <row r="53" spans="2:16" x14ac:dyDescent="0.2">
      <c r="B53" s="13">
        <f t="shared" si="6"/>
        <v>46600</v>
      </c>
      <c r="C53" s="19">
        <f t="shared" si="11"/>
        <v>0</v>
      </c>
      <c r="D53" s="3" t="e">
        <f t="shared" si="7"/>
        <v>#NUM!</v>
      </c>
      <c r="E53" s="12" t="e">
        <f t="shared" si="9"/>
        <v>#NUM!</v>
      </c>
      <c r="F53" s="3" t="e">
        <f t="shared" si="1"/>
        <v>#NUM!</v>
      </c>
      <c r="G53" s="12" t="e">
        <f t="shared" si="2"/>
        <v>#NUM!</v>
      </c>
      <c r="H53" s="14"/>
      <c r="I53" s="3">
        <f t="shared" si="3"/>
        <v>0</v>
      </c>
      <c r="J53" s="3" t="e">
        <f t="shared" si="10"/>
        <v>#NUM!</v>
      </c>
      <c r="K53" s="5">
        <f t="shared" si="8"/>
        <v>44</v>
      </c>
      <c r="L53" s="3" t="e">
        <f t="shared" si="4"/>
        <v>#NUM!</v>
      </c>
      <c r="M53" s="12" t="e">
        <f t="shared" si="5"/>
        <v>#NUM!</v>
      </c>
      <c r="N53" s="30"/>
      <c r="O53" s="24"/>
      <c r="P53" s="24"/>
    </row>
    <row r="54" spans="2:16" x14ac:dyDescent="0.2">
      <c r="B54" s="13">
        <f t="shared" si="6"/>
        <v>46631</v>
      </c>
      <c r="C54" s="19">
        <f t="shared" si="11"/>
        <v>0</v>
      </c>
      <c r="D54" s="3" t="e">
        <f t="shared" si="7"/>
        <v>#NUM!</v>
      </c>
      <c r="E54" s="12" t="e">
        <f t="shared" si="9"/>
        <v>#NUM!</v>
      </c>
      <c r="F54" s="3" t="e">
        <f t="shared" si="1"/>
        <v>#NUM!</v>
      </c>
      <c r="G54" s="12" t="e">
        <f t="shared" si="2"/>
        <v>#NUM!</v>
      </c>
      <c r="H54" s="14"/>
      <c r="I54" s="3">
        <f t="shared" si="3"/>
        <v>0</v>
      </c>
      <c r="J54" s="3" t="e">
        <f t="shared" si="10"/>
        <v>#NUM!</v>
      </c>
      <c r="K54" s="5">
        <f t="shared" si="8"/>
        <v>45</v>
      </c>
      <c r="L54" s="3" t="e">
        <f t="shared" si="4"/>
        <v>#NUM!</v>
      </c>
      <c r="M54" s="12" t="e">
        <f t="shared" si="5"/>
        <v>#NUM!</v>
      </c>
      <c r="N54" s="30"/>
      <c r="O54" s="24"/>
      <c r="P54" s="24"/>
    </row>
    <row r="55" spans="2:16" x14ac:dyDescent="0.2">
      <c r="B55" s="13">
        <f t="shared" si="6"/>
        <v>46661</v>
      </c>
      <c r="C55" s="19">
        <f t="shared" si="11"/>
        <v>0</v>
      </c>
      <c r="D55" s="3" t="e">
        <f t="shared" si="7"/>
        <v>#NUM!</v>
      </c>
      <c r="E55" s="12" t="e">
        <f t="shared" si="9"/>
        <v>#NUM!</v>
      </c>
      <c r="F55" s="3" t="e">
        <f t="shared" si="1"/>
        <v>#NUM!</v>
      </c>
      <c r="G55" s="12" t="e">
        <f t="shared" si="2"/>
        <v>#NUM!</v>
      </c>
      <c r="H55" s="14"/>
      <c r="I55" s="3">
        <f t="shared" si="3"/>
        <v>0</v>
      </c>
      <c r="J55" s="3" t="e">
        <f t="shared" si="10"/>
        <v>#NUM!</v>
      </c>
      <c r="K55" s="5">
        <f t="shared" si="8"/>
        <v>46</v>
      </c>
      <c r="L55" s="3" t="e">
        <f t="shared" si="4"/>
        <v>#NUM!</v>
      </c>
      <c r="M55" s="12" t="e">
        <f t="shared" si="5"/>
        <v>#NUM!</v>
      </c>
      <c r="N55" s="30"/>
      <c r="O55" s="24"/>
      <c r="P55" s="24"/>
    </row>
    <row r="56" spans="2:16" x14ac:dyDescent="0.2">
      <c r="B56" s="13">
        <f t="shared" si="6"/>
        <v>46692</v>
      </c>
      <c r="C56" s="19">
        <f t="shared" si="11"/>
        <v>0</v>
      </c>
      <c r="D56" s="3" t="e">
        <f t="shared" si="7"/>
        <v>#NUM!</v>
      </c>
      <c r="E56" s="12" t="e">
        <f t="shared" si="9"/>
        <v>#NUM!</v>
      </c>
      <c r="F56" s="3" t="e">
        <f t="shared" si="1"/>
        <v>#NUM!</v>
      </c>
      <c r="G56" s="12" t="e">
        <f t="shared" si="2"/>
        <v>#NUM!</v>
      </c>
      <c r="H56" s="14"/>
      <c r="I56" s="3">
        <f t="shared" si="3"/>
        <v>0</v>
      </c>
      <c r="J56" s="3" t="e">
        <f t="shared" si="10"/>
        <v>#NUM!</v>
      </c>
      <c r="K56" s="5">
        <f t="shared" si="8"/>
        <v>47</v>
      </c>
      <c r="L56" s="3" t="e">
        <f t="shared" si="4"/>
        <v>#NUM!</v>
      </c>
      <c r="M56" s="12" t="e">
        <f t="shared" si="5"/>
        <v>#NUM!</v>
      </c>
      <c r="N56" s="30"/>
      <c r="O56" s="24"/>
      <c r="P56" s="24"/>
    </row>
    <row r="57" spans="2:16" x14ac:dyDescent="0.2">
      <c r="B57" s="13">
        <f t="shared" si="6"/>
        <v>46722</v>
      </c>
      <c r="C57" s="19">
        <f t="shared" si="11"/>
        <v>0</v>
      </c>
      <c r="D57" s="3" t="e">
        <f t="shared" si="7"/>
        <v>#NUM!</v>
      </c>
      <c r="E57" s="12" t="e">
        <f t="shared" si="9"/>
        <v>#NUM!</v>
      </c>
      <c r="F57" s="3" t="e">
        <f t="shared" si="1"/>
        <v>#NUM!</v>
      </c>
      <c r="G57" s="12" t="e">
        <f t="shared" si="2"/>
        <v>#NUM!</v>
      </c>
      <c r="H57" s="14"/>
      <c r="I57" s="3">
        <f t="shared" si="3"/>
        <v>0</v>
      </c>
      <c r="J57" s="3" t="e">
        <f t="shared" si="10"/>
        <v>#NUM!</v>
      </c>
      <c r="K57" s="5">
        <f t="shared" si="8"/>
        <v>48</v>
      </c>
      <c r="L57" s="3" t="e">
        <f t="shared" si="4"/>
        <v>#NUM!</v>
      </c>
      <c r="M57" s="12" t="e">
        <f t="shared" si="5"/>
        <v>#NUM!</v>
      </c>
      <c r="N57" s="30"/>
      <c r="O57" s="24"/>
      <c r="P57" s="24"/>
    </row>
    <row r="58" spans="2:16" x14ac:dyDescent="0.2">
      <c r="B58" s="13">
        <f t="shared" si="6"/>
        <v>46753</v>
      </c>
      <c r="C58" s="19">
        <f t="shared" si="11"/>
        <v>0</v>
      </c>
      <c r="D58" s="3" t="e">
        <f t="shared" si="7"/>
        <v>#NUM!</v>
      </c>
      <c r="E58" s="12" t="e">
        <f t="shared" si="9"/>
        <v>#NUM!</v>
      </c>
      <c r="F58" s="3" t="e">
        <f t="shared" si="1"/>
        <v>#NUM!</v>
      </c>
      <c r="G58" s="12" t="e">
        <f t="shared" si="2"/>
        <v>#NUM!</v>
      </c>
      <c r="H58" s="14"/>
      <c r="I58" s="3">
        <f t="shared" si="3"/>
        <v>0</v>
      </c>
      <c r="J58" s="3" t="e">
        <f t="shared" si="10"/>
        <v>#NUM!</v>
      </c>
      <c r="K58" s="5">
        <f t="shared" si="8"/>
        <v>49</v>
      </c>
      <c r="L58" s="3" t="e">
        <f t="shared" si="4"/>
        <v>#NUM!</v>
      </c>
      <c r="M58" s="12" t="e">
        <f t="shared" si="5"/>
        <v>#NUM!</v>
      </c>
      <c r="N58" s="30"/>
      <c r="O58" s="24"/>
      <c r="P58" s="24"/>
    </row>
    <row r="59" spans="2:16" x14ac:dyDescent="0.2">
      <c r="B59" s="13">
        <f t="shared" si="6"/>
        <v>46784</v>
      </c>
      <c r="C59" s="19">
        <f t="shared" si="11"/>
        <v>0</v>
      </c>
      <c r="D59" s="3" t="e">
        <f t="shared" si="7"/>
        <v>#NUM!</v>
      </c>
      <c r="E59" s="12" t="e">
        <f t="shared" si="9"/>
        <v>#NUM!</v>
      </c>
      <c r="F59" s="3" t="e">
        <f t="shared" si="1"/>
        <v>#NUM!</v>
      </c>
      <c r="G59" s="12" t="e">
        <f t="shared" si="2"/>
        <v>#NUM!</v>
      </c>
      <c r="H59" s="14"/>
      <c r="I59" s="3">
        <f t="shared" si="3"/>
        <v>0</v>
      </c>
      <c r="J59" s="3" t="e">
        <f t="shared" si="10"/>
        <v>#NUM!</v>
      </c>
      <c r="K59" s="5">
        <f t="shared" si="8"/>
        <v>50</v>
      </c>
      <c r="L59" s="3" t="e">
        <f t="shared" si="4"/>
        <v>#NUM!</v>
      </c>
      <c r="M59" s="12" t="e">
        <f t="shared" si="5"/>
        <v>#NUM!</v>
      </c>
      <c r="N59" s="30"/>
      <c r="O59" s="24"/>
      <c r="P59" s="24"/>
    </row>
    <row r="60" spans="2:16" x14ac:dyDescent="0.2">
      <c r="B60" s="13">
        <f t="shared" si="6"/>
        <v>46813</v>
      </c>
      <c r="C60" s="19">
        <f t="shared" si="11"/>
        <v>0</v>
      </c>
      <c r="D60" s="3" t="e">
        <f t="shared" si="7"/>
        <v>#NUM!</v>
      </c>
      <c r="E60" s="12" t="e">
        <f t="shared" si="9"/>
        <v>#NUM!</v>
      </c>
      <c r="F60" s="3" t="e">
        <f t="shared" si="1"/>
        <v>#NUM!</v>
      </c>
      <c r="G60" s="12" t="e">
        <f t="shared" si="2"/>
        <v>#NUM!</v>
      </c>
      <c r="H60" s="14"/>
      <c r="I60" s="3">
        <f t="shared" si="3"/>
        <v>0</v>
      </c>
      <c r="J60" s="3" t="e">
        <f t="shared" si="10"/>
        <v>#NUM!</v>
      </c>
      <c r="K60" s="5">
        <f t="shared" si="8"/>
        <v>51</v>
      </c>
      <c r="L60" s="3" t="e">
        <f t="shared" si="4"/>
        <v>#NUM!</v>
      </c>
      <c r="M60" s="12" t="e">
        <f t="shared" si="5"/>
        <v>#NUM!</v>
      </c>
      <c r="N60" s="30"/>
      <c r="O60" s="24"/>
      <c r="P60" s="24"/>
    </row>
    <row r="61" spans="2:16" x14ac:dyDescent="0.2">
      <c r="B61" s="13">
        <f t="shared" si="6"/>
        <v>46844</v>
      </c>
      <c r="C61" s="19">
        <f t="shared" si="11"/>
        <v>0</v>
      </c>
      <c r="D61" s="3" t="e">
        <f t="shared" si="7"/>
        <v>#NUM!</v>
      </c>
      <c r="E61" s="12" t="e">
        <f t="shared" si="9"/>
        <v>#NUM!</v>
      </c>
      <c r="F61" s="3" t="e">
        <f t="shared" si="1"/>
        <v>#NUM!</v>
      </c>
      <c r="G61" s="12" t="e">
        <f t="shared" si="2"/>
        <v>#NUM!</v>
      </c>
      <c r="H61" s="14"/>
      <c r="I61" s="3">
        <f t="shared" si="3"/>
        <v>0</v>
      </c>
      <c r="J61" s="3" t="e">
        <f t="shared" si="10"/>
        <v>#NUM!</v>
      </c>
      <c r="K61" s="5">
        <f t="shared" si="8"/>
        <v>52</v>
      </c>
      <c r="L61" s="3" t="e">
        <f t="shared" si="4"/>
        <v>#NUM!</v>
      </c>
      <c r="M61" s="12" t="e">
        <f t="shared" si="5"/>
        <v>#NUM!</v>
      </c>
      <c r="N61" s="30"/>
      <c r="O61" s="24"/>
      <c r="P61" s="24"/>
    </row>
    <row r="62" spans="2:16" x14ac:dyDescent="0.2">
      <c r="B62" s="13">
        <f t="shared" si="6"/>
        <v>46874</v>
      </c>
      <c r="C62" s="19">
        <f t="shared" si="11"/>
        <v>0</v>
      </c>
      <c r="D62" s="3" t="e">
        <f t="shared" si="7"/>
        <v>#NUM!</v>
      </c>
      <c r="E62" s="12" t="e">
        <f t="shared" si="9"/>
        <v>#NUM!</v>
      </c>
      <c r="F62" s="3" t="e">
        <f t="shared" si="1"/>
        <v>#NUM!</v>
      </c>
      <c r="G62" s="12" t="e">
        <f t="shared" si="2"/>
        <v>#NUM!</v>
      </c>
      <c r="H62" s="14"/>
      <c r="I62" s="3">
        <f t="shared" si="3"/>
        <v>0</v>
      </c>
      <c r="J62" s="3" t="e">
        <f t="shared" si="10"/>
        <v>#NUM!</v>
      </c>
      <c r="K62" s="5">
        <f t="shared" si="8"/>
        <v>53</v>
      </c>
      <c r="L62" s="3" t="e">
        <f t="shared" si="4"/>
        <v>#NUM!</v>
      </c>
      <c r="M62" s="12" t="e">
        <f t="shared" si="5"/>
        <v>#NUM!</v>
      </c>
      <c r="N62" s="30"/>
      <c r="O62" s="24"/>
      <c r="P62" s="24"/>
    </row>
    <row r="63" spans="2:16" x14ac:dyDescent="0.2">
      <c r="B63" s="13">
        <f t="shared" si="6"/>
        <v>46905</v>
      </c>
      <c r="C63" s="19">
        <f t="shared" si="11"/>
        <v>0</v>
      </c>
      <c r="D63" s="3" t="e">
        <f t="shared" si="7"/>
        <v>#NUM!</v>
      </c>
      <c r="E63" s="12" t="e">
        <f t="shared" si="9"/>
        <v>#NUM!</v>
      </c>
      <c r="F63" s="3" t="e">
        <f t="shared" si="1"/>
        <v>#NUM!</v>
      </c>
      <c r="G63" s="12" t="e">
        <f t="shared" si="2"/>
        <v>#NUM!</v>
      </c>
      <c r="H63" s="14"/>
      <c r="I63" s="3">
        <f t="shared" si="3"/>
        <v>0</v>
      </c>
      <c r="J63" s="3" t="e">
        <f t="shared" si="10"/>
        <v>#NUM!</v>
      </c>
      <c r="K63" s="5">
        <f t="shared" si="8"/>
        <v>54</v>
      </c>
      <c r="L63" s="3" t="e">
        <f t="shared" si="4"/>
        <v>#NUM!</v>
      </c>
      <c r="M63" s="12" t="e">
        <f t="shared" si="5"/>
        <v>#NUM!</v>
      </c>
      <c r="N63" s="30"/>
      <c r="O63" s="24"/>
      <c r="P63" s="24"/>
    </row>
    <row r="64" spans="2:16" x14ac:dyDescent="0.2">
      <c r="B64" s="13">
        <f t="shared" si="6"/>
        <v>46935</v>
      </c>
      <c r="C64" s="19">
        <f t="shared" si="11"/>
        <v>0</v>
      </c>
      <c r="D64" s="3" t="e">
        <f t="shared" si="7"/>
        <v>#NUM!</v>
      </c>
      <c r="E64" s="12" t="e">
        <f t="shared" si="9"/>
        <v>#NUM!</v>
      </c>
      <c r="F64" s="3" t="e">
        <f t="shared" si="1"/>
        <v>#NUM!</v>
      </c>
      <c r="G64" s="12" t="e">
        <f t="shared" si="2"/>
        <v>#NUM!</v>
      </c>
      <c r="H64" s="14"/>
      <c r="I64" s="3">
        <f t="shared" si="3"/>
        <v>0</v>
      </c>
      <c r="J64" s="3" t="e">
        <f t="shared" si="10"/>
        <v>#NUM!</v>
      </c>
      <c r="K64" s="5">
        <f t="shared" si="8"/>
        <v>55</v>
      </c>
      <c r="L64" s="3" t="e">
        <f t="shared" si="4"/>
        <v>#NUM!</v>
      </c>
      <c r="M64" s="12" t="e">
        <f t="shared" si="5"/>
        <v>#NUM!</v>
      </c>
      <c r="N64" s="30"/>
      <c r="O64" s="24"/>
      <c r="P64" s="24"/>
    </row>
    <row r="65" spans="2:16" x14ac:dyDescent="0.2">
      <c r="B65" s="13">
        <f t="shared" si="6"/>
        <v>46966</v>
      </c>
      <c r="C65" s="19">
        <f t="shared" si="11"/>
        <v>0</v>
      </c>
      <c r="D65" s="3" t="e">
        <f t="shared" si="7"/>
        <v>#NUM!</v>
      </c>
      <c r="E65" s="12" t="e">
        <f t="shared" si="9"/>
        <v>#NUM!</v>
      </c>
      <c r="F65" s="3" t="e">
        <f t="shared" si="1"/>
        <v>#NUM!</v>
      </c>
      <c r="G65" s="12" t="e">
        <f t="shared" si="2"/>
        <v>#NUM!</v>
      </c>
      <c r="H65" s="14"/>
      <c r="I65" s="3">
        <f t="shared" si="3"/>
        <v>0</v>
      </c>
      <c r="J65" s="3" t="e">
        <f t="shared" si="10"/>
        <v>#NUM!</v>
      </c>
      <c r="K65" s="5">
        <f t="shared" si="8"/>
        <v>56</v>
      </c>
      <c r="L65" s="3" t="e">
        <f t="shared" si="4"/>
        <v>#NUM!</v>
      </c>
      <c r="M65" s="12" t="e">
        <f t="shared" si="5"/>
        <v>#NUM!</v>
      </c>
      <c r="N65" s="30"/>
      <c r="O65" s="24"/>
      <c r="P65" s="24"/>
    </row>
    <row r="66" spans="2:16" x14ac:dyDescent="0.2">
      <c r="B66" s="13">
        <f t="shared" si="6"/>
        <v>46997</v>
      </c>
      <c r="C66" s="19">
        <f t="shared" si="11"/>
        <v>0</v>
      </c>
      <c r="D66" s="3" t="e">
        <f t="shared" si="7"/>
        <v>#NUM!</v>
      </c>
      <c r="E66" s="12" t="e">
        <f t="shared" si="9"/>
        <v>#NUM!</v>
      </c>
      <c r="F66" s="3" t="e">
        <f t="shared" si="1"/>
        <v>#NUM!</v>
      </c>
      <c r="G66" s="12" t="e">
        <f t="shared" si="2"/>
        <v>#NUM!</v>
      </c>
      <c r="H66" s="14"/>
      <c r="I66" s="3">
        <f t="shared" si="3"/>
        <v>0</v>
      </c>
      <c r="J66" s="3" t="e">
        <f t="shared" si="10"/>
        <v>#NUM!</v>
      </c>
      <c r="K66" s="5">
        <f t="shared" si="8"/>
        <v>57</v>
      </c>
      <c r="L66" s="3" t="e">
        <f t="shared" si="4"/>
        <v>#NUM!</v>
      </c>
      <c r="M66" s="12" t="e">
        <f t="shared" si="5"/>
        <v>#NUM!</v>
      </c>
      <c r="N66" s="30"/>
      <c r="O66" s="24"/>
      <c r="P66" s="24"/>
    </row>
    <row r="67" spans="2:16" x14ac:dyDescent="0.2">
      <c r="B67" s="13">
        <f t="shared" si="6"/>
        <v>47027</v>
      </c>
      <c r="C67" s="19">
        <f t="shared" si="11"/>
        <v>0</v>
      </c>
      <c r="D67" s="3" t="e">
        <f t="shared" si="7"/>
        <v>#NUM!</v>
      </c>
      <c r="E67" s="12" t="e">
        <f t="shared" si="9"/>
        <v>#NUM!</v>
      </c>
      <c r="F67" s="3" t="e">
        <f t="shared" si="1"/>
        <v>#NUM!</v>
      </c>
      <c r="G67" s="12" t="e">
        <f t="shared" si="2"/>
        <v>#NUM!</v>
      </c>
      <c r="H67" s="14"/>
      <c r="I67" s="3">
        <f t="shared" si="3"/>
        <v>0</v>
      </c>
      <c r="J67" s="3" t="e">
        <f t="shared" si="10"/>
        <v>#NUM!</v>
      </c>
      <c r="K67" s="5">
        <f t="shared" si="8"/>
        <v>58</v>
      </c>
      <c r="L67" s="3" t="e">
        <f t="shared" si="4"/>
        <v>#NUM!</v>
      </c>
      <c r="M67" s="12" t="e">
        <f t="shared" si="5"/>
        <v>#NUM!</v>
      </c>
      <c r="N67" s="30"/>
      <c r="O67" s="24"/>
      <c r="P67" s="24"/>
    </row>
    <row r="68" spans="2:16" x14ac:dyDescent="0.2">
      <c r="B68" s="13">
        <f t="shared" si="6"/>
        <v>47058</v>
      </c>
      <c r="C68" s="19">
        <f t="shared" si="11"/>
        <v>0</v>
      </c>
      <c r="D68" s="3" t="e">
        <f t="shared" si="7"/>
        <v>#NUM!</v>
      </c>
      <c r="E68" s="12" t="e">
        <f t="shared" si="9"/>
        <v>#NUM!</v>
      </c>
      <c r="F68" s="3" t="e">
        <f t="shared" si="1"/>
        <v>#NUM!</v>
      </c>
      <c r="G68" s="12" t="e">
        <f t="shared" si="2"/>
        <v>#NUM!</v>
      </c>
      <c r="H68" s="14"/>
      <c r="I68" s="3">
        <f t="shared" si="3"/>
        <v>0</v>
      </c>
      <c r="J68" s="3" t="e">
        <f t="shared" si="10"/>
        <v>#NUM!</v>
      </c>
      <c r="K68" s="5">
        <f t="shared" si="8"/>
        <v>59</v>
      </c>
      <c r="L68" s="3" t="e">
        <f t="shared" si="4"/>
        <v>#NUM!</v>
      </c>
      <c r="M68" s="12" t="e">
        <f t="shared" si="5"/>
        <v>#NUM!</v>
      </c>
      <c r="N68" s="30"/>
      <c r="O68" s="24"/>
      <c r="P68" s="24"/>
    </row>
    <row r="69" spans="2:16" x14ac:dyDescent="0.2">
      <c r="B69" s="13">
        <f t="shared" si="6"/>
        <v>47088</v>
      </c>
      <c r="C69" s="19">
        <f t="shared" si="11"/>
        <v>0</v>
      </c>
      <c r="D69" s="3" t="e">
        <f t="shared" si="7"/>
        <v>#NUM!</v>
      </c>
      <c r="E69" s="12" t="e">
        <f t="shared" si="9"/>
        <v>#NUM!</v>
      </c>
      <c r="F69" s="3" t="e">
        <f t="shared" si="1"/>
        <v>#NUM!</v>
      </c>
      <c r="G69" s="12" t="e">
        <f t="shared" si="2"/>
        <v>#NUM!</v>
      </c>
      <c r="H69" s="14"/>
      <c r="I69" s="3">
        <f t="shared" si="3"/>
        <v>0</v>
      </c>
      <c r="J69" s="3" t="e">
        <f t="shared" si="10"/>
        <v>#NUM!</v>
      </c>
      <c r="K69" s="5">
        <f t="shared" si="8"/>
        <v>60</v>
      </c>
      <c r="L69" s="3" t="e">
        <f t="shared" si="4"/>
        <v>#NUM!</v>
      </c>
      <c r="M69" s="12" t="e">
        <f t="shared" si="5"/>
        <v>#NUM!</v>
      </c>
      <c r="N69" s="30"/>
      <c r="O69" s="24"/>
      <c r="P69" s="24"/>
    </row>
    <row r="70" spans="2:16" x14ac:dyDescent="0.2">
      <c r="B70" s="13">
        <f t="shared" si="6"/>
        <v>47119</v>
      </c>
      <c r="C70" s="19">
        <f t="shared" si="11"/>
        <v>0</v>
      </c>
      <c r="D70" s="3" t="e">
        <f t="shared" si="7"/>
        <v>#NUM!</v>
      </c>
      <c r="E70" s="12" t="e">
        <f t="shared" si="9"/>
        <v>#NUM!</v>
      </c>
      <c r="F70" s="3" t="e">
        <f t="shared" si="1"/>
        <v>#NUM!</v>
      </c>
      <c r="G70" s="12" t="e">
        <f t="shared" si="2"/>
        <v>#NUM!</v>
      </c>
      <c r="H70" s="14"/>
      <c r="I70" s="3">
        <f t="shared" si="3"/>
        <v>0</v>
      </c>
      <c r="J70" s="3" t="e">
        <f t="shared" si="10"/>
        <v>#NUM!</v>
      </c>
      <c r="K70" s="5">
        <f t="shared" si="8"/>
        <v>61</v>
      </c>
      <c r="L70" s="3" t="e">
        <f t="shared" si="4"/>
        <v>#NUM!</v>
      </c>
      <c r="M70" s="12" t="e">
        <f t="shared" si="5"/>
        <v>#NUM!</v>
      </c>
      <c r="N70" s="30"/>
      <c r="O70" s="24"/>
      <c r="P70" s="24"/>
    </row>
    <row r="71" spans="2:16" x14ac:dyDescent="0.2">
      <c r="B71" s="13">
        <f t="shared" si="6"/>
        <v>47150</v>
      </c>
      <c r="C71" s="19">
        <f t="shared" si="11"/>
        <v>0</v>
      </c>
      <c r="D71" s="3" t="e">
        <f t="shared" si="7"/>
        <v>#NUM!</v>
      </c>
      <c r="E71" s="12" t="e">
        <f t="shared" si="9"/>
        <v>#NUM!</v>
      </c>
      <c r="F71" s="3" t="e">
        <f t="shared" si="1"/>
        <v>#NUM!</v>
      </c>
      <c r="G71" s="12" t="e">
        <f t="shared" si="2"/>
        <v>#NUM!</v>
      </c>
      <c r="H71" s="14"/>
      <c r="I71" s="3">
        <f t="shared" si="3"/>
        <v>0</v>
      </c>
      <c r="J71" s="3" t="e">
        <f t="shared" si="10"/>
        <v>#NUM!</v>
      </c>
      <c r="K71" s="5">
        <f t="shared" si="8"/>
        <v>62</v>
      </c>
      <c r="L71" s="3" t="e">
        <f t="shared" si="4"/>
        <v>#NUM!</v>
      </c>
      <c r="M71" s="12" t="e">
        <f t="shared" si="5"/>
        <v>#NUM!</v>
      </c>
      <c r="N71" s="30"/>
      <c r="O71" s="24"/>
      <c r="P71" s="24"/>
    </row>
    <row r="72" spans="2:16" x14ac:dyDescent="0.2">
      <c r="B72" s="13">
        <f t="shared" si="6"/>
        <v>47178</v>
      </c>
      <c r="C72" s="19">
        <f t="shared" si="11"/>
        <v>0</v>
      </c>
      <c r="D72" s="3" t="e">
        <f t="shared" si="7"/>
        <v>#NUM!</v>
      </c>
      <c r="E72" s="12" t="e">
        <f t="shared" si="9"/>
        <v>#NUM!</v>
      </c>
      <c r="F72" s="3" t="e">
        <f t="shared" si="1"/>
        <v>#NUM!</v>
      </c>
      <c r="G72" s="12" t="e">
        <f t="shared" si="2"/>
        <v>#NUM!</v>
      </c>
      <c r="H72" s="14"/>
      <c r="I72" s="3">
        <f t="shared" si="3"/>
        <v>0</v>
      </c>
      <c r="J72" s="3" t="e">
        <f t="shared" si="10"/>
        <v>#NUM!</v>
      </c>
      <c r="K72" s="5">
        <f t="shared" si="8"/>
        <v>63</v>
      </c>
      <c r="L72" s="3" t="e">
        <f t="shared" si="4"/>
        <v>#NUM!</v>
      </c>
      <c r="M72" s="12" t="e">
        <f t="shared" si="5"/>
        <v>#NUM!</v>
      </c>
      <c r="N72" s="30"/>
      <c r="O72" s="24"/>
      <c r="P72" s="24"/>
    </row>
    <row r="73" spans="2:16" x14ac:dyDescent="0.2">
      <c r="B73" s="13">
        <f t="shared" si="6"/>
        <v>47209</v>
      </c>
      <c r="C73" s="19">
        <f t="shared" si="11"/>
        <v>0</v>
      </c>
      <c r="D73" s="3" t="e">
        <f t="shared" si="7"/>
        <v>#NUM!</v>
      </c>
      <c r="E73" s="12" t="e">
        <f t="shared" si="9"/>
        <v>#NUM!</v>
      </c>
      <c r="F73" s="3" t="e">
        <f t="shared" si="1"/>
        <v>#NUM!</v>
      </c>
      <c r="G73" s="12" t="e">
        <f t="shared" si="2"/>
        <v>#NUM!</v>
      </c>
      <c r="H73" s="14"/>
      <c r="I73" s="3">
        <f t="shared" si="3"/>
        <v>0</v>
      </c>
      <c r="J73" s="3" t="e">
        <f t="shared" si="10"/>
        <v>#NUM!</v>
      </c>
      <c r="K73" s="5">
        <f t="shared" si="8"/>
        <v>64</v>
      </c>
      <c r="L73" s="3" t="e">
        <f t="shared" si="4"/>
        <v>#NUM!</v>
      </c>
      <c r="M73" s="12" t="e">
        <f t="shared" si="5"/>
        <v>#NUM!</v>
      </c>
      <c r="N73" s="30"/>
      <c r="O73" s="24"/>
      <c r="P73" s="24"/>
    </row>
    <row r="74" spans="2:16" x14ac:dyDescent="0.2">
      <c r="B74" s="13">
        <f t="shared" si="6"/>
        <v>47239</v>
      </c>
      <c r="C74" s="19">
        <f t="shared" si="11"/>
        <v>0</v>
      </c>
      <c r="D74" s="3" t="e">
        <f t="shared" si="7"/>
        <v>#NUM!</v>
      </c>
      <c r="E74" s="12" t="e">
        <f t="shared" si="9"/>
        <v>#NUM!</v>
      </c>
      <c r="F74" s="3" t="e">
        <f t="shared" si="1"/>
        <v>#NUM!</v>
      </c>
      <c r="G74" s="12" t="e">
        <f t="shared" si="2"/>
        <v>#NUM!</v>
      </c>
      <c r="H74" s="14"/>
      <c r="I74" s="3">
        <f t="shared" si="3"/>
        <v>0</v>
      </c>
      <c r="J74" s="3" t="e">
        <f t="shared" si="10"/>
        <v>#NUM!</v>
      </c>
      <c r="K74" s="5">
        <f t="shared" si="8"/>
        <v>65</v>
      </c>
      <c r="L74" s="3" t="e">
        <f t="shared" si="4"/>
        <v>#NUM!</v>
      </c>
      <c r="M74" s="12" t="e">
        <f t="shared" si="5"/>
        <v>#NUM!</v>
      </c>
      <c r="N74" s="30"/>
      <c r="O74" s="24"/>
      <c r="P74" s="24"/>
    </row>
    <row r="75" spans="2:16" x14ac:dyDescent="0.2">
      <c r="B75" s="13">
        <f t="shared" si="6"/>
        <v>47270</v>
      </c>
      <c r="C75" s="19">
        <f t="shared" ref="C75:C138" si="12">$D$4</f>
        <v>0</v>
      </c>
      <c r="D75" s="3" t="e">
        <f t="shared" si="7"/>
        <v>#NUM!</v>
      </c>
      <c r="E75" s="12" t="e">
        <f t="shared" si="9"/>
        <v>#NUM!</v>
      </c>
      <c r="F75" s="3" t="e">
        <f t="shared" ref="F75:F138" si="13">D75*C75/12</f>
        <v>#NUM!</v>
      </c>
      <c r="G75" s="12" t="e">
        <f t="shared" ref="G75:G138" si="14">MIN(E75-F75,D75)</f>
        <v>#NUM!</v>
      </c>
      <c r="H75" s="14"/>
      <c r="I75" s="3">
        <f t="shared" ref="I75:I138" si="15">IF(H75=0,0,MAX(IF(H75&gt;0,D75*0.005,0),300))</f>
        <v>0</v>
      </c>
      <c r="J75" s="3" t="e">
        <f t="shared" si="10"/>
        <v>#NUM!</v>
      </c>
      <c r="K75" s="5">
        <f t="shared" si="8"/>
        <v>66</v>
      </c>
      <c r="L75" s="3" t="e">
        <f t="shared" ref="L75:L138" si="16">L74+F75</f>
        <v>#NUM!</v>
      </c>
      <c r="M75" s="12" t="e">
        <f t="shared" ref="M75:M138" si="17">M74+G75+H75</f>
        <v>#NUM!</v>
      </c>
      <c r="N75" s="30"/>
      <c r="O75" s="24"/>
      <c r="P75" s="24"/>
    </row>
    <row r="76" spans="2:16" x14ac:dyDescent="0.2">
      <c r="B76" s="13">
        <f t="shared" ref="B76:B139" si="18">EDATE(B75,1)</f>
        <v>47300</v>
      </c>
      <c r="C76" s="19">
        <f t="shared" si="12"/>
        <v>0</v>
      </c>
      <c r="D76" s="3" t="e">
        <f t="shared" ref="D76:D139" si="19">IF(J75&lt;=0,0,J75)</f>
        <v>#NUM!</v>
      </c>
      <c r="E76" s="12" t="e">
        <f t="shared" ref="E76:E139" si="20">IF(J75&lt;=0,0,-PMT(C76/12,$D$6,$D$3))</f>
        <v>#NUM!</v>
      </c>
      <c r="F76" s="3" t="e">
        <f t="shared" si="13"/>
        <v>#NUM!</v>
      </c>
      <c r="G76" s="12" t="e">
        <f t="shared" si="14"/>
        <v>#NUM!</v>
      </c>
      <c r="H76" s="14"/>
      <c r="I76" s="3">
        <f t="shared" si="15"/>
        <v>0</v>
      </c>
      <c r="J76" s="3" t="e">
        <f t="shared" ref="J76:J139" si="21">D76-G76-H76</f>
        <v>#NUM!</v>
      </c>
      <c r="K76" s="5">
        <f t="shared" ref="K76:K139" si="22">K75+1</f>
        <v>67</v>
      </c>
      <c r="L76" s="3" t="e">
        <f t="shared" si="16"/>
        <v>#NUM!</v>
      </c>
      <c r="M76" s="12" t="e">
        <f t="shared" si="17"/>
        <v>#NUM!</v>
      </c>
      <c r="N76" s="30"/>
      <c r="O76" s="24"/>
      <c r="P76" s="24"/>
    </row>
    <row r="77" spans="2:16" x14ac:dyDescent="0.2">
      <c r="B77" s="13">
        <f t="shared" si="18"/>
        <v>47331</v>
      </c>
      <c r="C77" s="19">
        <f t="shared" si="12"/>
        <v>0</v>
      </c>
      <c r="D77" s="3" t="e">
        <f t="shared" si="19"/>
        <v>#NUM!</v>
      </c>
      <c r="E77" s="12" t="e">
        <f t="shared" si="20"/>
        <v>#NUM!</v>
      </c>
      <c r="F77" s="3" t="e">
        <f t="shared" si="13"/>
        <v>#NUM!</v>
      </c>
      <c r="G77" s="12" t="e">
        <f t="shared" si="14"/>
        <v>#NUM!</v>
      </c>
      <c r="H77" s="14"/>
      <c r="I77" s="3">
        <f t="shared" si="15"/>
        <v>0</v>
      </c>
      <c r="J77" s="3" t="e">
        <f t="shared" si="21"/>
        <v>#NUM!</v>
      </c>
      <c r="K77" s="5">
        <f t="shared" si="22"/>
        <v>68</v>
      </c>
      <c r="L77" s="3" t="e">
        <f t="shared" si="16"/>
        <v>#NUM!</v>
      </c>
      <c r="M77" s="12" t="e">
        <f t="shared" si="17"/>
        <v>#NUM!</v>
      </c>
      <c r="N77" s="30"/>
      <c r="O77" s="24"/>
      <c r="P77" s="24"/>
    </row>
    <row r="78" spans="2:16" x14ac:dyDescent="0.2">
      <c r="B78" s="13">
        <f t="shared" si="18"/>
        <v>47362</v>
      </c>
      <c r="C78" s="19">
        <f t="shared" si="12"/>
        <v>0</v>
      </c>
      <c r="D78" s="3" t="e">
        <f t="shared" si="19"/>
        <v>#NUM!</v>
      </c>
      <c r="E78" s="12" t="e">
        <f t="shared" si="20"/>
        <v>#NUM!</v>
      </c>
      <c r="F78" s="3" t="e">
        <f t="shared" si="13"/>
        <v>#NUM!</v>
      </c>
      <c r="G78" s="12" t="e">
        <f t="shared" si="14"/>
        <v>#NUM!</v>
      </c>
      <c r="H78" s="14"/>
      <c r="I78" s="3">
        <f t="shared" si="15"/>
        <v>0</v>
      </c>
      <c r="J78" s="3" t="e">
        <f t="shared" si="21"/>
        <v>#NUM!</v>
      </c>
      <c r="K78" s="5">
        <f t="shared" si="22"/>
        <v>69</v>
      </c>
      <c r="L78" s="3" t="e">
        <f t="shared" si="16"/>
        <v>#NUM!</v>
      </c>
      <c r="M78" s="12" t="e">
        <f t="shared" si="17"/>
        <v>#NUM!</v>
      </c>
      <c r="N78" s="30"/>
      <c r="O78" s="24"/>
      <c r="P78" s="24"/>
    </row>
    <row r="79" spans="2:16" x14ac:dyDescent="0.2">
      <c r="B79" s="13">
        <f t="shared" si="18"/>
        <v>47392</v>
      </c>
      <c r="C79" s="19">
        <f t="shared" si="12"/>
        <v>0</v>
      </c>
      <c r="D79" s="3" t="e">
        <f t="shared" si="19"/>
        <v>#NUM!</v>
      </c>
      <c r="E79" s="12" t="e">
        <f t="shared" si="20"/>
        <v>#NUM!</v>
      </c>
      <c r="F79" s="3" t="e">
        <f t="shared" si="13"/>
        <v>#NUM!</v>
      </c>
      <c r="G79" s="12" t="e">
        <f t="shared" si="14"/>
        <v>#NUM!</v>
      </c>
      <c r="H79" s="14"/>
      <c r="I79" s="3">
        <f t="shared" si="15"/>
        <v>0</v>
      </c>
      <c r="J79" s="3" t="e">
        <f t="shared" si="21"/>
        <v>#NUM!</v>
      </c>
      <c r="K79" s="5">
        <f t="shared" si="22"/>
        <v>70</v>
      </c>
      <c r="L79" s="3" t="e">
        <f t="shared" si="16"/>
        <v>#NUM!</v>
      </c>
      <c r="M79" s="12" t="e">
        <f t="shared" si="17"/>
        <v>#NUM!</v>
      </c>
      <c r="N79" s="30"/>
      <c r="O79" s="24"/>
      <c r="P79" s="24"/>
    </row>
    <row r="80" spans="2:16" x14ac:dyDescent="0.2">
      <c r="B80" s="13">
        <f t="shared" si="18"/>
        <v>47423</v>
      </c>
      <c r="C80" s="19">
        <f t="shared" si="12"/>
        <v>0</v>
      </c>
      <c r="D80" s="3" t="e">
        <f t="shared" si="19"/>
        <v>#NUM!</v>
      </c>
      <c r="E80" s="12" t="e">
        <f t="shared" si="20"/>
        <v>#NUM!</v>
      </c>
      <c r="F80" s="3" t="e">
        <f t="shared" si="13"/>
        <v>#NUM!</v>
      </c>
      <c r="G80" s="12" t="e">
        <f t="shared" si="14"/>
        <v>#NUM!</v>
      </c>
      <c r="H80" s="14"/>
      <c r="I80" s="3">
        <f t="shared" si="15"/>
        <v>0</v>
      </c>
      <c r="J80" s="3" t="e">
        <f t="shared" si="21"/>
        <v>#NUM!</v>
      </c>
      <c r="K80" s="5">
        <f t="shared" si="22"/>
        <v>71</v>
      </c>
      <c r="L80" s="3" t="e">
        <f t="shared" si="16"/>
        <v>#NUM!</v>
      </c>
      <c r="M80" s="12" t="e">
        <f t="shared" si="17"/>
        <v>#NUM!</v>
      </c>
      <c r="N80" s="30"/>
      <c r="O80" s="24"/>
      <c r="P80" s="24"/>
    </row>
    <row r="81" spans="2:16" x14ac:dyDescent="0.2">
      <c r="B81" s="13">
        <f t="shared" si="18"/>
        <v>47453</v>
      </c>
      <c r="C81" s="19">
        <f t="shared" si="12"/>
        <v>0</v>
      </c>
      <c r="D81" s="3" t="e">
        <f t="shared" si="19"/>
        <v>#NUM!</v>
      </c>
      <c r="E81" s="12" t="e">
        <f t="shared" si="20"/>
        <v>#NUM!</v>
      </c>
      <c r="F81" s="3" t="e">
        <f t="shared" si="13"/>
        <v>#NUM!</v>
      </c>
      <c r="G81" s="12" t="e">
        <f t="shared" si="14"/>
        <v>#NUM!</v>
      </c>
      <c r="H81" s="14"/>
      <c r="I81" s="3">
        <f t="shared" si="15"/>
        <v>0</v>
      </c>
      <c r="J81" s="3" t="e">
        <f t="shared" si="21"/>
        <v>#NUM!</v>
      </c>
      <c r="K81" s="5">
        <f t="shared" si="22"/>
        <v>72</v>
      </c>
      <c r="L81" s="3" t="e">
        <f t="shared" si="16"/>
        <v>#NUM!</v>
      </c>
      <c r="M81" s="12" t="e">
        <f t="shared" si="17"/>
        <v>#NUM!</v>
      </c>
      <c r="N81" s="30"/>
      <c r="O81" s="24"/>
      <c r="P81" s="24"/>
    </row>
    <row r="82" spans="2:16" x14ac:dyDescent="0.2">
      <c r="B82" s="13">
        <f t="shared" si="18"/>
        <v>47484</v>
      </c>
      <c r="C82" s="19">
        <f t="shared" si="12"/>
        <v>0</v>
      </c>
      <c r="D82" s="3" t="e">
        <f t="shared" si="19"/>
        <v>#NUM!</v>
      </c>
      <c r="E82" s="12" t="e">
        <f t="shared" si="20"/>
        <v>#NUM!</v>
      </c>
      <c r="F82" s="3" t="e">
        <f t="shared" si="13"/>
        <v>#NUM!</v>
      </c>
      <c r="G82" s="12" t="e">
        <f t="shared" si="14"/>
        <v>#NUM!</v>
      </c>
      <c r="H82" s="14"/>
      <c r="I82" s="3">
        <f t="shared" si="15"/>
        <v>0</v>
      </c>
      <c r="J82" s="3" t="e">
        <f t="shared" si="21"/>
        <v>#NUM!</v>
      </c>
      <c r="K82" s="5">
        <f t="shared" si="22"/>
        <v>73</v>
      </c>
      <c r="L82" s="3" t="e">
        <f t="shared" si="16"/>
        <v>#NUM!</v>
      </c>
      <c r="M82" s="12" t="e">
        <f t="shared" si="17"/>
        <v>#NUM!</v>
      </c>
      <c r="N82" s="30"/>
      <c r="O82" s="24"/>
      <c r="P82" s="24"/>
    </row>
    <row r="83" spans="2:16" x14ac:dyDescent="0.2">
      <c r="B83" s="13">
        <f t="shared" si="18"/>
        <v>47515</v>
      </c>
      <c r="C83" s="19">
        <f t="shared" si="12"/>
        <v>0</v>
      </c>
      <c r="D83" s="3" t="e">
        <f t="shared" si="19"/>
        <v>#NUM!</v>
      </c>
      <c r="E83" s="12" t="e">
        <f t="shared" si="20"/>
        <v>#NUM!</v>
      </c>
      <c r="F83" s="3" t="e">
        <f t="shared" si="13"/>
        <v>#NUM!</v>
      </c>
      <c r="G83" s="12" t="e">
        <f t="shared" si="14"/>
        <v>#NUM!</v>
      </c>
      <c r="H83" s="14"/>
      <c r="I83" s="3">
        <f t="shared" si="15"/>
        <v>0</v>
      </c>
      <c r="J83" s="3" t="e">
        <f t="shared" si="21"/>
        <v>#NUM!</v>
      </c>
      <c r="K83" s="5">
        <f t="shared" si="22"/>
        <v>74</v>
      </c>
      <c r="L83" s="3" t="e">
        <f t="shared" si="16"/>
        <v>#NUM!</v>
      </c>
      <c r="M83" s="12" t="e">
        <f t="shared" si="17"/>
        <v>#NUM!</v>
      </c>
      <c r="N83" s="30"/>
      <c r="O83" s="24"/>
      <c r="P83" s="24"/>
    </row>
    <row r="84" spans="2:16" x14ac:dyDescent="0.2">
      <c r="B84" s="13">
        <f t="shared" si="18"/>
        <v>47543</v>
      </c>
      <c r="C84" s="19">
        <f t="shared" si="12"/>
        <v>0</v>
      </c>
      <c r="D84" s="3" t="e">
        <f t="shared" si="19"/>
        <v>#NUM!</v>
      </c>
      <c r="E84" s="12" t="e">
        <f t="shared" si="20"/>
        <v>#NUM!</v>
      </c>
      <c r="F84" s="3" t="e">
        <f t="shared" si="13"/>
        <v>#NUM!</v>
      </c>
      <c r="G84" s="12" t="e">
        <f t="shared" si="14"/>
        <v>#NUM!</v>
      </c>
      <c r="H84" s="14"/>
      <c r="I84" s="3">
        <f t="shared" si="15"/>
        <v>0</v>
      </c>
      <c r="J84" s="3" t="e">
        <f t="shared" si="21"/>
        <v>#NUM!</v>
      </c>
      <c r="K84" s="5">
        <f t="shared" si="22"/>
        <v>75</v>
      </c>
      <c r="L84" s="3" t="e">
        <f t="shared" si="16"/>
        <v>#NUM!</v>
      </c>
      <c r="M84" s="12" t="e">
        <f t="shared" si="17"/>
        <v>#NUM!</v>
      </c>
      <c r="N84" s="30"/>
      <c r="O84" s="24"/>
      <c r="P84" s="24"/>
    </row>
    <row r="85" spans="2:16" x14ac:dyDescent="0.2">
      <c r="B85" s="13">
        <f t="shared" si="18"/>
        <v>47574</v>
      </c>
      <c r="C85" s="19">
        <f t="shared" si="12"/>
        <v>0</v>
      </c>
      <c r="D85" s="3" t="e">
        <f t="shared" si="19"/>
        <v>#NUM!</v>
      </c>
      <c r="E85" s="12" t="e">
        <f t="shared" si="20"/>
        <v>#NUM!</v>
      </c>
      <c r="F85" s="3" t="e">
        <f t="shared" si="13"/>
        <v>#NUM!</v>
      </c>
      <c r="G85" s="12" t="e">
        <f t="shared" si="14"/>
        <v>#NUM!</v>
      </c>
      <c r="H85" s="14"/>
      <c r="I85" s="3">
        <f t="shared" si="15"/>
        <v>0</v>
      </c>
      <c r="J85" s="3" t="e">
        <f t="shared" si="21"/>
        <v>#NUM!</v>
      </c>
      <c r="K85" s="5">
        <f t="shared" si="22"/>
        <v>76</v>
      </c>
      <c r="L85" s="3" t="e">
        <f t="shared" si="16"/>
        <v>#NUM!</v>
      </c>
      <c r="M85" s="12" t="e">
        <f t="shared" si="17"/>
        <v>#NUM!</v>
      </c>
      <c r="N85" s="30"/>
      <c r="O85" s="24"/>
      <c r="P85" s="24"/>
    </row>
    <row r="86" spans="2:16" x14ac:dyDescent="0.2">
      <c r="B86" s="13">
        <f t="shared" si="18"/>
        <v>47604</v>
      </c>
      <c r="C86" s="19">
        <f t="shared" si="12"/>
        <v>0</v>
      </c>
      <c r="D86" s="3" t="e">
        <f t="shared" si="19"/>
        <v>#NUM!</v>
      </c>
      <c r="E86" s="12" t="e">
        <f t="shared" si="20"/>
        <v>#NUM!</v>
      </c>
      <c r="F86" s="3" t="e">
        <f t="shared" si="13"/>
        <v>#NUM!</v>
      </c>
      <c r="G86" s="12" t="e">
        <f t="shared" si="14"/>
        <v>#NUM!</v>
      </c>
      <c r="H86" s="14"/>
      <c r="I86" s="3">
        <f t="shared" si="15"/>
        <v>0</v>
      </c>
      <c r="J86" s="3" t="e">
        <f t="shared" si="21"/>
        <v>#NUM!</v>
      </c>
      <c r="K86" s="5">
        <f t="shared" si="22"/>
        <v>77</v>
      </c>
      <c r="L86" s="3" t="e">
        <f t="shared" si="16"/>
        <v>#NUM!</v>
      </c>
      <c r="M86" s="12" t="e">
        <f t="shared" si="17"/>
        <v>#NUM!</v>
      </c>
      <c r="N86" s="30"/>
      <c r="O86" s="24"/>
      <c r="P86" s="24"/>
    </row>
    <row r="87" spans="2:16" x14ac:dyDescent="0.2">
      <c r="B87" s="13">
        <f t="shared" si="18"/>
        <v>47635</v>
      </c>
      <c r="C87" s="19">
        <f t="shared" si="12"/>
        <v>0</v>
      </c>
      <c r="D87" s="3" t="e">
        <f t="shared" si="19"/>
        <v>#NUM!</v>
      </c>
      <c r="E87" s="12" t="e">
        <f t="shared" si="20"/>
        <v>#NUM!</v>
      </c>
      <c r="F87" s="3" t="e">
        <f t="shared" si="13"/>
        <v>#NUM!</v>
      </c>
      <c r="G87" s="12" t="e">
        <f t="shared" si="14"/>
        <v>#NUM!</v>
      </c>
      <c r="H87" s="14"/>
      <c r="I87" s="3">
        <f t="shared" si="15"/>
        <v>0</v>
      </c>
      <c r="J87" s="3" t="e">
        <f t="shared" si="21"/>
        <v>#NUM!</v>
      </c>
      <c r="K87" s="5">
        <f t="shared" si="22"/>
        <v>78</v>
      </c>
      <c r="L87" s="3" t="e">
        <f t="shared" si="16"/>
        <v>#NUM!</v>
      </c>
      <c r="M87" s="12" t="e">
        <f t="shared" si="17"/>
        <v>#NUM!</v>
      </c>
      <c r="N87" s="30"/>
      <c r="O87" s="24"/>
      <c r="P87" s="24"/>
    </row>
    <row r="88" spans="2:16" x14ac:dyDescent="0.2">
      <c r="B88" s="13">
        <f t="shared" si="18"/>
        <v>47665</v>
      </c>
      <c r="C88" s="19">
        <f t="shared" si="12"/>
        <v>0</v>
      </c>
      <c r="D88" s="3" t="e">
        <f t="shared" si="19"/>
        <v>#NUM!</v>
      </c>
      <c r="E88" s="12" t="e">
        <f t="shared" si="20"/>
        <v>#NUM!</v>
      </c>
      <c r="F88" s="3" t="e">
        <f t="shared" si="13"/>
        <v>#NUM!</v>
      </c>
      <c r="G88" s="12" t="e">
        <f t="shared" si="14"/>
        <v>#NUM!</v>
      </c>
      <c r="H88" s="14"/>
      <c r="I88" s="3">
        <f t="shared" si="15"/>
        <v>0</v>
      </c>
      <c r="J88" s="3" t="e">
        <f t="shared" si="21"/>
        <v>#NUM!</v>
      </c>
      <c r="K88" s="5">
        <f t="shared" si="22"/>
        <v>79</v>
      </c>
      <c r="L88" s="3" t="e">
        <f t="shared" si="16"/>
        <v>#NUM!</v>
      </c>
      <c r="M88" s="12" t="e">
        <f t="shared" si="17"/>
        <v>#NUM!</v>
      </c>
      <c r="N88" s="30"/>
      <c r="O88" s="24"/>
      <c r="P88" s="24"/>
    </row>
    <row r="89" spans="2:16" x14ac:dyDescent="0.2">
      <c r="B89" s="13">
        <f t="shared" si="18"/>
        <v>47696</v>
      </c>
      <c r="C89" s="19">
        <f t="shared" si="12"/>
        <v>0</v>
      </c>
      <c r="D89" s="3" t="e">
        <f t="shared" si="19"/>
        <v>#NUM!</v>
      </c>
      <c r="E89" s="12" t="e">
        <f t="shared" si="20"/>
        <v>#NUM!</v>
      </c>
      <c r="F89" s="3" t="e">
        <f t="shared" si="13"/>
        <v>#NUM!</v>
      </c>
      <c r="G89" s="12" t="e">
        <f t="shared" si="14"/>
        <v>#NUM!</v>
      </c>
      <c r="H89" s="14"/>
      <c r="I89" s="3">
        <f t="shared" si="15"/>
        <v>0</v>
      </c>
      <c r="J89" s="3" t="e">
        <f t="shared" si="21"/>
        <v>#NUM!</v>
      </c>
      <c r="K89" s="5">
        <f t="shared" si="22"/>
        <v>80</v>
      </c>
      <c r="L89" s="3" t="e">
        <f t="shared" si="16"/>
        <v>#NUM!</v>
      </c>
      <c r="M89" s="12" t="e">
        <f t="shared" si="17"/>
        <v>#NUM!</v>
      </c>
      <c r="N89" s="30"/>
      <c r="O89" s="24"/>
      <c r="P89" s="24"/>
    </row>
    <row r="90" spans="2:16" x14ac:dyDescent="0.2">
      <c r="B90" s="13">
        <f t="shared" si="18"/>
        <v>47727</v>
      </c>
      <c r="C90" s="19">
        <f t="shared" si="12"/>
        <v>0</v>
      </c>
      <c r="D90" s="3" t="e">
        <f t="shared" si="19"/>
        <v>#NUM!</v>
      </c>
      <c r="E90" s="12" t="e">
        <f t="shared" si="20"/>
        <v>#NUM!</v>
      </c>
      <c r="F90" s="3" t="e">
        <f t="shared" si="13"/>
        <v>#NUM!</v>
      </c>
      <c r="G90" s="12" t="e">
        <f t="shared" si="14"/>
        <v>#NUM!</v>
      </c>
      <c r="H90" s="14"/>
      <c r="I90" s="3">
        <f t="shared" si="15"/>
        <v>0</v>
      </c>
      <c r="J90" s="3" t="e">
        <f t="shared" si="21"/>
        <v>#NUM!</v>
      </c>
      <c r="K90" s="5">
        <f t="shared" si="22"/>
        <v>81</v>
      </c>
      <c r="L90" s="3" t="e">
        <f t="shared" si="16"/>
        <v>#NUM!</v>
      </c>
      <c r="M90" s="12" t="e">
        <f t="shared" si="17"/>
        <v>#NUM!</v>
      </c>
      <c r="N90" s="30"/>
      <c r="O90" s="24"/>
      <c r="P90" s="24"/>
    </row>
    <row r="91" spans="2:16" x14ac:dyDescent="0.2">
      <c r="B91" s="13">
        <f t="shared" si="18"/>
        <v>47757</v>
      </c>
      <c r="C91" s="19">
        <f t="shared" si="12"/>
        <v>0</v>
      </c>
      <c r="D91" s="3" t="e">
        <f t="shared" si="19"/>
        <v>#NUM!</v>
      </c>
      <c r="E91" s="12" t="e">
        <f t="shared" si="20"/>
        <v>#NUM!</v>
      </c>
      <c r="F91" s="3" t="e">
        <f t="shared" si="13"/>
        <v>#NUM!</v>
      </c>
      <c r="G91" s="12" t="e">
        <f t="shared" si="14"/>
        <v>#NUM!</v>
      </c>
      <c r="H91" s="14"/>
      <c r="I91" s="3">
        <f t="shared" si="15"/>
        <v>0</v>
      </c>
      <c r="J91" s="3" t="e">
        <f t="shared" si="21"/>
        <v>#NUM!</v>
      </c>
      <c r="K91" s="5">
        <f t="shared" si="22"/>
        <v>82</v>
      </c>
      <c r="L91" s="3" t="e">
        <f t="shared" si="16"/>
        <v>#NUM!</v>
      </c>
      <c r="M91" s="12" t="e">
        <f t="shared" si="17"/>
        <v>#NUM!</v>
      </c>
      <c r="N91" s="30"/>
      <c r="O91" s="24"/>
      <c r="P91" s="24"/>
    </row>
    <row r="92" spans="2:16" x14ac:dyDescent="0.2">
      <c r="B92" s="13">
        <f t="shared" si="18"/>
        <v>47788</v>
      </c>
      <c r="C92" s="19">
        <f t="shared" si="12"/>
        <v>0</v>
      </c>
      <c r="D92" s="3" t="e">
        <f t="shared" si="19"/>
        <v>#NUM!</v>
      </c>
      <c r="E92" s="12" t="e">
        <f t="shared" si="20"/>
        <v>#NUM!</v>
      </c>
      <c r="F92" s="3" t="e">
        <f t="shared" si="13"/>
        <v>#NUM!</v>
      </c>
      <c r="G92" s="12" t="e">
        <f t="shared" si="14"/>
        <v>#NUM!</v>
      </c>
      <c r="H92" s="14"/>
      <c r="I92" s="3">
        <f t="shared" si="15"/>
        <v>0</v>
      </c>
      <c r="J92" s="3" t="e">
        <f t="shared" si="21"/>
        <v>#NUM!</v>
      </c>
      <c r="K92" s="5">
        <f t="shared" si="22"/>
        <v>83</v>
      </c>
      <c r="L92" s="3" t="e">
        <f t="shared" si="16"/>
        <v>#NUM!</v>
      </c>
      <c r="M92" s="12" t="e">
        <f t="shared" si="17"/>
        <v>#NUM!</v>
      </c>
      <c r="N92" s="30"/>
      <c r="O92" s="24"/>
      <c r="P92" s="24"/>
    </row>
    <row r="93" spans="2:16" x14ac:dyDescent="0.2">
      <c r="B93" s="13">
        <f t="shared" si="18"/>
        <v>47818</v>
      </c>
      <c r="C93" s="19">
        <f t="shared" si="12"/>
        <v>0</v>
      </c>
      <c r="D93" s="3" t="e">
        <f t="shared" si="19"/>
        <v>#NUM!</v>
      </c>
      <c r="E93" s="12" t="e">
        <f t="shared" si="20"/>
        <v>#NUM!</v>
      </c>
      <c r="F93" s="3" t="e">
        <f t="shared" si="13"/>
        <v>#NUM!</v>
      </c>
      <c r="G93" s="12" t="e">
        <f t="shared" si="14"/>
        <v>#NUM!</v>
      </c>
      <c r="H93" s="14"/>
      <c r="I93" s="3">
        <f t="shared" si="15"/>
        <v>0</v>
      </c>
      <c r="J93" s="3" t="e">
        <f t="shared" si="21"/>
        <v>#NUM!</v>
      </c>
      <c r="K93" s="5">
        <f t="shared" si="22"/>
        <v>84</v>
      </c>
      <c r="L93" s="3" t="e">
        <f t="shared" si="16"/>
        <v>#NUM!</v>
      </c>
      <c r="M93" s="12" t="e">
        <f t="shared" si="17"/>
        <v>#NUM!</v>
      </c>
      <c r="N93" s="30"/>
      <c r="O93" s="24"/>
      <c r="P93" s="24"/>
    </row>
    <row r="94" spans="2:16" x14ac:dyDescent="0.2">
      <c r="B94" s="13">
        <f t="shared" si="18"/>
        <v>47849</v>
      </c>
      <c r="C94" s="19">
        <f t="shared" si="12"/>
        <v>0</v>
      </c>
      <c r="D94" s="3" t="e">
        <f t="shared" si="19"/>
        <v>#NUM!</v>
      </c>
      <c r="E94" s="12" t="e">
        <f t="shared" si="20"/>
        <v>#NUM!</v>
      </c>
      <c r="F94" s="3" t="e">
        <f t="shared" si="13"/>
        <v>#NUM!</v>
      </c>
      <c r="G94" s="12" t="e">
        <f t="shared" si="14"/>
        <v>#NUM!</v>
      </c>
      <c r="H94" s="14"/>
      <c r="I94" s="3">
        <f t="shared" si="15"/>
        <v>0</v>
      </c>
      <c r="J94" s="3" t="e">
        <f t="shared" si="21"/>
        <v>#NUM!</v>
      </c>
      <c r="K94" s="5">
        <f t="shared" si="22"/>
        <v>85</v>
      </c>
      <c r="L94" s="3" t="e">
        <f t="shared" si="16"/>
        <v>#NUM!</v>
      </c>
      <c r="M94" s="12" t="e">
        <f t="shared" si="17"/>
        <v>#NUM!</v>
      </c>
      <c r="N94" s="30"/>
      <c r="O94" s="24"/>
      <c r="P94" s="24"/>
    </row>
    <row r="95" spans="2:16" x14ac:dyDescent="0.2">
      <c r="B95" s="13">
        <f t="shared" si="18"/>
        <v>47880</v>
      </c>
      <c r="C95" s="19">
        <f t="shared" si="12"/>
        <v>0</v>
      </c>
      <c r="D95" s="3" t="e">
        <f t="shared" si="19"/>
        <v>#NUM!</v>
      </c>
      <c r="E95" s="12" t="e">
        <f t="shared" si="20"/>
        <v>#NUM!</v>
      </c>
      <c r="F95" s="3" t="e">
        <f t="shared" si="13"/>
        <v>#NUM!</v>
      </c>
      <c r="G95" s="12" t="e">
        <f t="shared" si="14"/>
        <v>#NUM!</v>
      </c>
      <c r="H95" s="14"/>
      <c r="I95" s="3">
        <f t="shared" si="15"/>
        <v>0</v>
      </c>
      <c r="J95" s="3" t="e">
        <f t="shared" si="21"/>
        <v>#NUM!</v>
      </c>
      <c r="K95" s="5">
        <f t="shared" si="22"/>
        <v>86</v>
      </c>
      <c r="L95" s="3" t="e">
        <f t="shared" si="16"/>
        <v>#NUM!</v>
      </c>
      <c r="M95" s="12" t="e">
        <f t="shared" si="17"/>
        <v>#NUM!</v>
      </c>
      <c r="N95" s="30"/>
      <c r="O95" s="24"/>
      <c r="P95" s="24"/>
    </row>
    <row r="96" spans="2:16" x14ac:dyDescent="0.2">
      <c r="B96" s="13">
        <f t="shared" si="18"/>
        <v>47908</v>
      </c>
      <c r="C96" s="19">
        <f t="shared" si="12"/>
        <v>0</v>
      </c>
      <c r="D96" s="3" t="e">
        <f t="shared" si="19"/>
        <v>#NUM!</v>
      </c>
      <c r="E96" s="12" t="e">
        <f t="shared" si="20"/>
        <v>#NUM!</v>
      </c>
      <c r="F96" s="3" t="e">
        <f t="shared" si="13"/>
        <v>#NUM!</v>
      </c>
      <c r="G96" s="12" t="e">
        <f t="shared" si="14"/>
        <v>#NUM!</v>
      </c>
      <c r="H96" s="14"/>
      <c r="I96" s="3">
        <f t="shared" si="15"/>
        <v>0</v>
      </c>
      <c r="J96" s="3" t="e">
        <f t="shared" si="21"/>
        <v>#NUM!</v>
      </c>
      <c r="K96" s="5">
        <f t="shared" si="22"/>
        <v>87</v>
      </c>
      <c r="L96" s="3" t="e">
        <f t="shared" si="16"/>
        <v>#NUM!</v>
      </c>
      <c r="M96" s="12" t="e">
        <f t="shared" si="17"/>
        <v>#NUM!</v>
      </c>
      <c r="N96" s="30"/>
      <c r="O96" s="24"/>
      <c r="P96" s="24"/>
    </row>
    <row r="97" spans="2:16" x14ac:dyDescent="0.2">
      <c r="B97" s="13">
        <f t="shared" si="18"/>
        <v>47939</v>
      </c>
      <c r="C97" s="19">
        <f t="shared" si="12"/>
        <v>0</v>
      </c>
      <c r="D97" s="3" t="e">
        <f t="shared" si="19"/>
        <v>#NUM!</v>
      </c>
      <c r="E97" s="12" t="e">
        <f t="shared" si="20"/>
        <v>#NUM!</v>
      </c>
      <c r="F97" s="3" t="e">
        <f t="shared" si="13"/>
        <v>#NUM!</v>
      </c>
      <c r="G97" s="12" t="e">
        <f t="shared" si="14"/>
        <v>#NUM!</v>
      </c>
      <c r="H97" s="14"/>
      <c r="I97" s="3">
        <f t="shared" si="15"/>
        <v>0</v>
      </c>
      <c r="J97" s="3" t="e">
        <f t="shared" si="21"/>
        <v>#NUM!</v>
      </c>
      <c r="K97" s="5">
        <f t="shared" si="22"/>
        <v>88</v>
      </c>
      <c r="L97" s="3" t="e">
        <f t="shared" si="16"/>
        <v>#NUM!</v>
      </c>
      <c r="M97" s="12" t="e">
        <f t="shared" si="17"/>
        <v>#NUM!</v>
      </c>
      <c r="N97" s="30"/>
      <c r="O97" s="24"/>
      <c r="P97" s="24"/>
    </row>
    <row r="98" spans="2:16" x14ac:dyDescent="0.2">
      <c r="B98" s="13">
        <f t="shared" si="18"/>
        <v>47969</v>
      </c>
      <c r="C98" s="19">
        <f t="shared" si="12"/>
        <v>0</v>
      </c>
      <c r="D98" s="3" t="e">
        <f t="shared" si="19"/>
        <v>#NUM!</v>
      </c>
      <c r="E98" s="12" t="e">
        <f t="shared" si="20"/>
        <v>#NUM!</v>
      </c>
      <c r="F98" s="3" t="e">
        <f t="shared" si="13"/>
        <v>#NUM!</v>
      </c>
      <c r="G98" s="12" t="e">
        <f t="shared" si="14"/>
        <v>#NUM!</v>
      </c>
      <c r="H98" s="14"/>
      <c r="I98" s="3">
        <f t="shared" si="15"/>
        <v>0</v>
      </c>
      <c r="J98" s="3" t="e">
        <f t="shared" si="21"/>
        <v>#NUM!</v>
      </c>
      <c r="K98" s="5">
        <f t="shared" si="22"/>
        <v>89</v>
      </c>
      <c r="L98" s="3" t="e">
        <f t="shared" si="16"/>
        <v>#NUM!</v>
      </c>
      <c r="M98" s="12" t="e">
        <f t="shared" si="17"/>
        <v>#NUM!</v>
      </c>
      <c r="N98" s="30"/>
      <c r="O98" s="24"/>
      <c r="P98" s="24"/>
    </row>
    <row r="99" spans="2:16" x14ac:dyDescent="0.2">
      <c r="B99" s="13">
        <f t="shared" si="18"/>
        <v>48000</v>
      </c>
      <c r="C99" s="19">
        <f t="shared" si="12"/>
        <v>0</v>
      </c>
      <c r="D99" s="3" t="e">
        <f t="shared" si="19"/>
        <v>#NUM!</v>
      </c>
      <c r="E99" s="12" t="e">
        <f t="shared" si="20"/>
        <v>#NUM!</v>
      </c>
      <c r="F99" s="3" t="e">
        <f t="shared" si="13"/>
        <v>#NUM!</v>
      </c>
      <c r="G99" s="12" t="e">
        <f t="shared" si="14"/>
        <v>#NUM!</v>
      </c>
      <c r="H99" s="14"/>
      <c r="I99" s="3">
        <f t="shared" si="15"/>
        <v>0</v>
      </c>
      <c r="J99" s="3" t="e">
        <f t="shared" si="21"/>
        <v>#NUM!</v>
      </c>
      <c r="K99" s="5">
        <f t="shared" si="22"/>
        <v>90</v>
      </c>
      <c r="L99" s="3" t="e">
        <f t="shared" si="16"/>
        <v>#NUM!</v>
      </c>
      <c r="M99" s="12" t="e">
        <f t="shared" si="17"/>
        <v>#NUM!</v>
      </c>
      <c r="N99" s="30"/>
      <c r="O99" s="24"/>
      <c r="P99" s="24"/>
    </row>
    <row r="100" spans="2:16" x14ac:dyDescent="0.2">
      <c r="B100" s="13">
        <f t="shared" si="18"/>
        <v>48030</v>
      </c>
      <c r="C100" s="19">
        <f t="shared" si="12"/>
        <v>0</v>
      </c>
      <c r="D100" s="3" t="e">
        <f t="shared" si="19"/>
        <v>#NUM!</v>
      </c>
      <c r="E100" s="12" t="e">
        <f t="shared" si="20"/>
        <v>#NUM!</v>
      </c>
      <c r="F100" s="3" t="e">
        <f t="shared" si="13"/>
        <v>#NUM!</v>
      </c>
      <c r="G100" s="12" t="e">
        <f t="shared" si="14"/>
        <v>#NUM!</v>
      </c>
      <c r="H100" s="14"/>
      <c r="I100" s="3">
        <f t="shared" si="15"/>
        <v>0</v>
      </c>
      <c r="J100" s="3" t="e">
        <f t="shared" si="21"/>
        <v>#NUM!</v>
      </c>
      <c r="K100" s="5">
        <f t="shared" si="22"/>
        <v>91</v>
      </c>
      <c r="L100" s="3" t="e">
        <f t="shared" si="16"/>
        <v>#NUM!</v>
      </c>
      <c r="M100" s="12" t="e">
        <f t="shared" si="17"/>
        <v>#NUM!</v>
      </c>
      <c r="N100" s="30"/>
      <c r="O100" s="24"/>
      <c r="P100" s="24"/>
    </row>
    <row r="101" spans="2:16" x14ac:dyDescent="0.2">
      <c r="B101" s="13">
        <f t="shared" si="18"/>
        <v>48061</v>
      </c>
      <c r="C101" s="19">
        <f t="shared" si="12"/>
        <v>0</v>
      </c>
      <c r="D101" s="3" t="e">
        <f t="shared" si="19"/>
        <v>#NUM!</v>
      </c>
      <c r="E101" s="12" t="e">
        <f t="shared" si="20"/>
        <v>#NUM!</v>
      </c>
      <c r="F101" s="3" t="e">
        <f t="shared" si="13"/>
        <v>#NUM!</v>
      </c>
      <c r="G101" s="12" t="e">
        <f t="shared" si="14"/>
        <v>#NUM!</v>
      </c>
      <c r="H101" s="14"/>
      <c r="I101" s="3">
        <f t="shared" si="15"/>
        <v>0</v>
      </c>
      <c r="J101" s="3" t="e">
        <f t="shared" si="21"/>
        <v>#NUM!</v>
      </c>
      <c r="K101" s="5">
        <f t="shared" si="22"/>
        <v>92</v>
      </c>
      <c r="L101" s="3" t="e">
        <f t="shared" si="16"/>
        <v>#NUM!</v>
      </c>
      <c r="M101" s="12" t="e">
        <f t="shared" si="17"/>
        <v>#NUM!</v>
      </c>
      <c r="N101" s="30"/>
      <c r="O101" s="24"/>
      <c r="P101" s="24"/>
    </row>
    <row r="102" spans="2:16" x14ac:dyDescent="0.2">
      <c r="B102" s="13">
        <f t="shared" si="18"/>
        <v>48092</v>
      </c>
      <c r="C102" s="19">
        <f t="shared" si="12"/>
        <v>0</v>
      </c>
      <c r="D102" s="3" t="e">
        <f t="shared" si="19"/>
        <v>#NUM!</v>
      </c>
      <c r="E102" s="12" t="e">
        <f t="shared" si="20"/>
        <v>#NUM!</v>
      </c>
      <c r="F102" s="3" t="e">
        <f t="shared" si="13"/>
        <v>#NUM!</v>
      </c>
      <c r="G102" s="12" t="e">
        <f t="shared" si="14"/>
        <v>#NUM!</v>
      </c>
      <c r="H102" s="14"/>
      <c r="I102" s="3">
        <f t="shared" si="15"/>
        <v>0</v>
      </c>
      <c r="J102" s="3" t="e">
        <f t="shared" si="21"/>
        <v>#NUM!</v>
      </c>
      <c r="K102" s="5">
        <f t="shared" si="22"/>
        <v>93</v>
      </c>
      <c r="L102" s="3" t="e">
        <f t="shared" si="16"/>
        <v>#NUM!</v>
      </c>
      <c r="M102" s="12" t="e">
        <f t="shared" si="17"/>
        <v>#NUM!</v>
      </c>
      <c r="N102" s="30"/>
      <c r="O102" s="24"/>
      <c r="P102" s="24"/>
    </row>
    <row r="103" spans="2:16" x14ac:dyDescent="0.2">
      <c r="B103" s="13">
        <f t="shared" si="18"/>
        <v>48122</v>
      </c>
      <c r="C103" s="19">
        <f t="shared" si="12"/>
        <v>0</v>
      </c>
      <c r="D103" s="3" t="e">
        <f t="shared" si="19"/>
        <v>#NUM!</v>
      </c>
      <c r="E103" s="12" t="e">
        <f t="shared" si="20"/>
        <v>#NUM!</v>
      </c>
      <c r="F103" s="3" t="e">
        <f t="shared" si="13"/>
        <v>#NUM!</v>
      </c>
      <c r="G103" s="12" t="e">
        <f t="shared" si="14"/>
        <v>#NUM!</v>
      </c>
      <c r="H103" s="14"/>
      <c r="I103" s="3">
        <f t="shared" si="15"/>
        <v>0</v>
      </c>
      <c r="J103" s="3" t="e">
        <f t="shared" si="21"/>
        <v>#NUM!</v>
      </c>
      <c r="K103" s="5">
        <f t="shared" si="22"/>
        <v>94</v>
      </c>
      <c r="L103" s="3" t="e">
        <f t="shared" si="16"/>
        <v>#NUM!</v>
      </c>
      <c r="M103" s="12" t="e">
        <f t="shared" si="17"/>
        <v>#NUM!</v>
      </c>
      <c r="N103" s="30"/>
      <c r="O103" s="24"/>
      <c r="P103" s="24"/>
    </row>
    <row r="104" spans="2:16" x14ac:dyDescent="0.2">
      <c r="B104" s="13">
        <f t="shared" si="18"/>
        <v>48153</v>
      </c>
      <c r="C104" s="19">
        <f t="shared" si="12"/>
        <v>0</v>
      </c>
      <c r="D104" s="3" t="e">
        <f t="shared" si="19"/>
        <v>#NUM!</v>
      </c>
      <c r="E104" s="12" t="e">
        <f t="shared" si="20"/>
        <v>#NUM!</v>
      </c>
      <c r="F104" s="3" t="e">
        <f t="shared" si="13"/>
        <v>#NUM!</v>
      </c>
      <c r="G104" s="12" t="e">
        <f t="shared" si="14"/>
        <v>#NUM!</v>
      </c>
      <c r="H104" s="14"/>
      <c r="I104" s="3">
        <f t="shared" si="15"/>
        <v>0</v>
      </c>
      <c r="J104" s="3" t="e">
        <f t="shared" si="21"/>
        <v>#NUM!</v>
      </c>
      <c r="K104" s="5">
        <f t="shared" si="22"/>
        <v>95</v>
      </c>
      <c r="L104" s="3" t="e">
        <f t="shared" si="16"/>
        <v>#NUM!</v>
      </c>
      <c r="M104" s="12" t="e">
        <f t="shared" si="17"/>
        <v>#NUM!</v>
      </c>
      <c r="N104" s="30"/>
      <c r="O104" s="24"/>
      <c r="P104" s="24"/>
    </row>
    <row r="105" spans="2:16" x14ac:dyDescent="0.2">
      <c r="B105" s="13">
        <f t="shared" si="18"/>
        <v>48183</v>
      </c>
      <c r="C105" s="19">
        <f t="shared" si="12"/>
        <v>0</v>
      </c>
      <c r="D105" s="3" t="e">
        <f t="shared" si="19"/>
        <v>#NUM!</v>
      </c>
      <c r="E105" s="12" t="e">
        <f t="shared" si="20"/>
        <v>#NUM!</v>
      </c>
      <c r="F105" s="3" t="e">
        <f t="shared" si="13"/>
        <v>#NUM!</v>
      </c>
      <c r="G105" s="12" t="e">
        <f t="shared" si="14"/>
        <v>#NUM!</v>
      </c>
      <c r="H105" s="14"/>
      <c r="I105" s="3">
        <f t="shared" si="15"/>
        <v>0</v>
      </c>
      <c r="J105" s="3" t="e">
        <f t="shared" si="21"/>
        <v>#NUM!</v>
      </c>
      <c r="K105" s="5">
        <f t="shared" si="22"/>
        <v>96</v>
      </c>
      <c r="L105" s="3" t="e">
        <f t="shared" si="16"/>
        <v>#NUM!</v>
      </c>
      <c r="M105" s="12" t="e">
        <f t="shared" si="17"/>
        <v>#NUM!</v>
      </c>
      <c r="N105" s="30"/>
      <c r="O105" s="24"/>
      <c r="P105" s="24"/>
    </row>
    <row r="106" spans="2:16" x14ac:dyDescent="0.2">
      <c r="B106" s="13">
        <f t="shared" si="18"/>
        <v>48214</v>
      </c>
      <c r="C106" s="19">
        <f t="shared" si="12"/>
        <v>0</v>
      </c>
      <c r="D106" s="3" t="e">
        <f t="shared" si="19"/>
        <v>#NUM!</v>
      </c>
      <c r="E106" s="12" t="e">
        <f t="shared" si="20"/>
        <v>#NUM!</v>
      </c>
      <c r="F106" s="3" t="e">
        <f t="shared" si="13"/>
        <v>#NUM!</v>
      </c>
      <c r="G106" s="12" t="e">
        <f t="shared" si="14"/>
        <v>#NUM!</v>
      </c>
      <c r="H106" s="14"/>
      <c r="I106" s="3">
        <f t="shared" si="15"/>
        <v>0</v>
      </c>
      <c r="J106" s="3" t="e">
        <f t="shared" si="21"/>
        <v>#NUM!</v>
      </c>
      <c r="K106" s="5">
        <f t="shared" si="22"/>
        <v>97</v>
      </c>
      <c r="L106" s="3" t="e">
        <f t="shared" si="16"/>
        <v>#NUM!</v>
      </c>
      <c r="M106" s="12" t="e">
        <f t="shared" si="17"/>
        <v>#NUM!</v>
      </c>
      <c r="N106" s="30"/>
      <c r="O106" s="24"/>
      <c r="P106" s="24"/>
    </row>
    <row r="107" spans="2:16" x14ac:dyDescent="0.2">
      <c r="B107" s="13">
        <f t="shared" si="18"/>
        <v>48245</v>
      </c>
      <c r="C107" s="19">
        <f t="shared" si="12"/>
        <v>0</v>
      </c>
      <c r="D107" s="3" t="e">
        <f t="shared" si="19"/>
        <v>#NUM!</v>
      </c>
      <c r="E107" s="12" t="e">
        <f t="shared" si="20"/>
        <v>#NUM!</v>
      </c>
      <c r="F107" s="3" t="e">
        <f t="shared" si="13"/>
        <v>#NUM!</v>
      </c>
      <c r="G107" s="12" t="e">
        <f t="shared" si="14"/>
        <v>#NUM!</v>
      </c>
      <c r="H107" s="14"/>
      <c r="I107" s="3">
        <f t="shared" si="15"/>
        <v>0</v>
      </c>
      <c r="J107" s="3" t="e">
        <f t="shared" si="21"/>
        <v>#NUM!</v>
      </c>
      <c r="K107" s="5">
        <f t="shared" si="22"/>
        <v>98</v>
      </c>
      <c r="L107" s="3" t="e">
        <f t="shared" si="16"/>
        <v>#NUM!</v>
      </c>
      <c r="M107" s="12" t="e">
        <f t="shared" si="17"/>
        <v>#NUM!</v>
      </c>
      <c r="N107" s="30"/>
      <c r="O107" s="24"/>
      <c r="P107" s="24"/>
    </row>
    <row r="108" spans="2:16" x14ac:dyDescent="0.2">
      <c r="B108" s="13">
        <f t="shared" si="18"/>
        <v>48274</v>
      </c>
      <c r="C108" s="19">
        <f t="shared" si="12"/>
        <v>0</v>
      </c>
      <c r="D108" s="3" t="e">
        <f t="shared" si="19"/>
        <v>#NUM!</v>
      </c>
      <c r="E108" s="12" t="e">
        <f t="shared" si="20"/>
        <v>#NUM!</v>
      </c>
      <c r="F108" s="3" t="e">
        <f t="shared" si="13"/>
        <v>#NUM!</v>
      </c>
      <c r="G108" s="12" t="e">
        <f t="shared" si="14"/>
        <v>#NUM!</v>
      </c>
      <c r="H108" s="14"/>
      <c r="I108" s="3">
        <f t="shared" si="15"/>
        <v>0</v>
      </c>
      <c r="J108" s="3" t="e">
        <f t="shared" si="21"/>
        <v>#NUM!</v>
      </c>
      <c r="K108" s="5">
        <f t="shared" si="22"/>
        <v>99</v>
      </c>
      <c r="L108" s="3" t="e">
        <f t="shared" si="16"/>
        <v>#NUM!</v>
      </c>
      <c r="M108" s="12" t="e">
        <f t="shared" si="17"/>
        <v>#NUM!</v>
      </c>
      <c r="N108" s="30"/>
      <c r="O108" s="24"/>
      <c r="P108" s="24"/>
    </row>
    <row r="109" spans="2:16" x14ac:dyDescent="0.2">
      <c r="B109" s="13">
        <f t="shared" si="18"/>
        <v>48305</v>
      </c>
      <c r="C109" s="19">
        <f t="shared" si="12"/>
        <v>0</v>
      </c>
      <c r="D109" s="3" t="e">
        <f t="shared" si="19"/>
        <v>#NUM!</v>
      </c>
      <c r="E109" s="12" t="e">
        <f t="shared" si="20"/>
        <v>#NUM!</v>
      </c>
      <c r="F109" s="3" t="e">
        <f t="shared" si="13"/>
        <v>#NUM!</v>
      </c>
      <c r="G109" s="12" t="e">
        <f t="shared" si="14"/>
        <v>#NUM!</v>
      </c>
      <c r="H109" s="14"/>
      <c r="I109" s="3">
        <f t="shared" si="15"/>
        <v>0</v>
      </c>
      <c r="J109" s="3" t="e">
        <f t="shared" si="21"/>
        <v>#NUM!</v>
      </c>
      <c r="K109" s="5">
        <f t="shared" si="22"/>
        <v>100</v>
      </c>
      <c r="L109" s="3" t="e">
        <f t="shared" si="16"/>
        <v>#NUM!</v>
      </c>
      <c r="M109" s="12" t="e">
        <f t="shared" si="17"/>
        <v>#NUM!</v>
      </c>
      <c r="N109" s="30"/>
      <c r="O109" s="24"/>
      <c r="P109" s="24"/>
    </row>
    <row r="110" spans="2:16" x14ac:dyDescent="0.2">
      <c r="B110" s="13">
        <f t="shared" si="18"/>
        <v>48335</v>
      </c>
      <c r="C110" s="19">
        <f t="shared" si="12"/>
        <v>0</v>
      </c>
      <c r="D110" s="3" t="e">
        <f t="shared" si="19"/>
        <v>#NUM!</v>
      </c>
      <c r="E110" s="12" t="e">
        <f t="shared" si="20"/>
        <v>#NUM!</v>
      </c>
      <c r="F110" s="3" t="e">
        <f t="shared" si="13"/>
        <v>#NUM!</v>
      </c>
      <c r="G110" s="12" t="e">
        <f t="shared" si="14"/>
        <v>#NUM!</v>
      </c>
      <c r="H110" s="14"/>
      <c r="I110" s="3">
        <f t="shared" si="15"/>
        <v>0</v>
      </c>
      <c r="J110" s="3" t="e">
        <f t="shared" si="21"/>
        <v>#NUM!</v>
      </c>
      <c r="K110" s="5">
        <f t="shared" si="22"/>
        <v>101</v>
      </c>
      <c r="L110" s="3" t="e">
        <f t="shared" si="16"/>
        <v>#NUM!</v>
      </c>
      <c r="M110" s="12" t="e">
        <f t="shared" si="17"/>
        <v>#NUM!</v>
      </c>
      <c r="N110" s="30"/>
      <c r="O110" s="24"/>
      <c r="P110" s="24"/>
    </row>
    <row r="111" spans="2:16" x14ac:dyDescent="0.2">
      <c r="B111" s="13">
        <f t="shared" si="18"/>
        <v>48366</v>
      </c>
      <c r="C111" s="19">
        <f t="shared" si="12"/>
        <v>0</v>
      </c>
      <c r="D111" s="3" t="e">
        <f t="shared" si="19"/>
        <v>#NUM!</v>
      </c>
      <c r="E111" s="12" t="e">
        <f t="shared" si="20"/>
        <v>#NUM!</v>
      </c>
      <c r="F111" s="3" t="e">
        <f t="shared" si="13"/>
        <v>#NUM!</v>
      </c>
      <c r="G111" s="12" t="e">
        <f t="shared" si="14"/>
        <v>#NUM!</v>
      </c>
      <c r="H111" s="14"/>
      <c r="I111" s="3">
        <f t="shared" si="15"/>
        <v>0</v>
      </c>
      <c r="J111" s="3" t="e">
        <f t="shared" si="21"/>
        <v>#NUM!</v>
      </c>
      <c r="K111" s="5">
        <f t="shared" si="22"/>
        <v>102</v>
      </c>
      <c r="L111" s="3" t="e">
        <f t="shared" si="16"/>
        <v>#NUM!</v>
      </c>
      <c r="M111" s="12" t="e">
        <f t="shared" si="17"/>
        <v>#NUM!</v>
      </c>
      <c r="N111" s="30"/>
      <c r="O111" s="24"/>
      <c r="P111" s="24"/>
    </row>
    <row r="112" spans="2:16" x14ac:dyDescent="0.2">
      <c r="B112" s="13">
        <f t="shared" si="18"/>
        <v>48396</v>
      </c>
      <c r="C112" s="19">
        <f t="shared" si="12"/>
        <v>0</v>
      </c>
      <c r="D112" s="3" t="e">
        <f t="shared" si="19"/>
        <v>#NUM!</v>
      </c>
      <c r="E112" s="12" t="e">
        <f t="shared" si="20"/>
        <v>#NUM!</v>
      </c>
      <c r="F112" s="3" t="e">
        <f t="shared" si="13"/>
        <v>#NUM!</v>
      </c>
      <c r="G112" s="12" t="e">
        <f t="shared" si="14"/>
        <v>#NUM!</v>
      </c>
      <c r="H112" s="14"/>
      <c r="I112" s="3">
        <f t="shared" si="15"/>
        <v>0</v>
      </c>
      <c r="J112" s="3" t="e">
        <f t="shared" si="21"/>
        <v>#NUM!</v>
      </c>
      <c r="K112" s="5">
        <f t="shared" si="22"/>
        <v>103</v>
      </c>
      <c r="L112" s="3" t="e">
        <f t="shared" si="16"/>
        <v>#NUM!</v>
      </c>
      <c r="M112" s="12" t="e">
        <f t="shared" si="17"/>
        <v>#NUM!</v>
      </c>
      <c r="N112" s="30"/>
      <c r="O112" s="24"/>
      <c r="P112" s="24"/>
    </row>
    <row r="113" spans="2:16" x14ac:dyDescent="0.2">
      <c r="B113" s="13">
        <f t="shared" si="18"/>
        <v>48427</v>
      </c>
      <c r="C113" s="19">
        <f t="shared" si="12"/>
        <v>0</v>
      </c>
      <c r="D113" s="3" t="e">
        <f t="shared" si="19"/>
        <v>#NUM!</v>
      </c>
      <c r="E113" s="12" t="e">
        <f t="shared" si="20"/>
        <v>#NUM!</v>
      </c>
      <c r="F113" s="3" t="e">
        <f t="shared" si="13"/>
        <v>#NUM!</v>
      </c>
      <c r="G113" s="12" t="e">
        <f t="shared" si="14"/>
        <v>#NUM!</v>
      </c>
      <c r="H113" s="14"/>
      <c r="I113" s="3">
        <f t="shared" si="15"/>
        <v>0</v>
      </c>
      <c r="J113" s="3" t="e">
        <f t="shared" si="21"/>
        <v>#NUM!</v>
      </c>
      <c r="K113" s="5">
        <f t="shared" si="22"/>
        <v>104</v>
      </c>
      <c r="L113" s="3" t="e">
        <f t="shared" si="16"/>
        <v>#NUM!</v>
      </c>
      <c r="M113" s="12" t="e">
        <f t="shared" si="17"/>
        <v>#NUM!</v>
      </c>
      <c r="N113" s="30"/>
      <c r="O113" s="24"/>
      <c r="P113" s="24"/>
    </row>
    <row r="114" spans="2:16" x14ac:dyDescent="0.2">
      <c r="B114" s="13">
        <f t="shared" si="18"/>
        <v>48458</v>
      </c>
      <c r="C114" s="19">
        <f t="shared" si="12"/>
        <v>0</v>
      </c>
      <c r="D114" s="3" t="e">
        <f t="shared" si="19"/>
        <v>#NUM!</v>
      </c>
      <c r="E114" s="12" t="e">
        <f t="shared" si="20"/>
        <v>#NUM!</v>
      </c>
      <c r="F114" s="3" t="e">
        <f t="shared" si="13"/>
        <v>#NUM!</v>
      </c>
      <c r="G114" s="12" t="e">
        <f t="shared" si="14"/>
        <v>#NUM!</v>
      </c>
      <c r="H114" s="14"/>
      <c r="I114" s="3">
        <f t="shared" si="15"/>
        <v>0</v>
      </c>
      <c r="J114" s="3" t="e">
        <f t="shared" si="21"/>
        <v>#NUM!</v>
      </c>
      <c r="K114" s="5">
        <f t="shared" si="22"/>
        <v>105</v>
      </c>
      <c r="L114" s="3" t="e">
        <f t="shared" si="16"/>
        <v>#NUM!</v>
      </c>
      <c r="M114" s="12" t="e">
        <f t="shared" si="17"/>
        <v>#NUM!</v>
      </c>
      <c r="N114" s="30"/>
      <c r="O114" s="24"/>
      <c r="P114" s="24"/>
    </row>
    <row r="115" spans="2:16" x14ac:dyDescent="0.2">
      <c r="B115" s="13">
        <f t="shared" si="18"/>
        <v>48488</v>
      </c>
      <c r="C115" s="19">
        <f t="shared" si="12"/>
        <v>0</v>
      </c>
      <c r="D115" s="3" t="e">
        <f t="shared" si="19"/>
        <v>#NUM!</v>
      </c>
      <c r="E115" s="12" t="e">
        <f t="shared" si="20"/>
        <v>#NUM!</v>
      </c>
      <c r="F115" s="3" t="e">
        <f t="shared" si="13"/>
        <v>#NUM!</v>
      </c>
      <c r="G115" s="12" t="e">
        <f t="shared" si="14"/>
        <v>#NUM!</v>
      </c>
      <c r="H115" s="14"/>
      <c r="I115" s="3">
        <f t="shared" si="15"/>
        <v>0</v>
      </c>
      <c r="J115" s="3" t="e">
        <f t="shared" si="21"/>
        <v>#NUM!</v>
      </c>
      <c r="K115" s="5">
        <f t="shared" si="22"/>
        <v>106</v>
      </c>
      <c r="L115" s="3" t="e">
        <f t="shared" si="16"/>
        <v>#NUM!</v>
      </c>
      <c r="M115" s="12" t="e">
        <f t="shared" si="17"/>
        <v>#NUM!</v>
      </c>
      <c r="N115" s="30"/>
      <c r="O115" s="24"/>
      <c r="P115" s="24"/>
    </row>
    <row r="116" spans="2:16" x14ac:dyDescent="0.2">
      <c r="B116" s="13">
        <f t="shared" si="18"/>
        <v>48519</v>
      </c>
      <c r="C116" s="19">
        <f t="shared" si="12"/>
        <v>0</v>
      </c>
      <c r="D116" s="3" t="e">
        <f t="shared" si="19"/>
        <v>#NUM!</v>
      </c>
      <c r="E116" s="12" t="e">
        <f t="shared" si="20"/>
        <v>#NUM!</v>
      </c>
      <c r="F116" s="3" t="e">
        <f t="shared" si="13"/>
        <v>#NUM!</v>
      </c>
      <c r="G116" s="12" t="e">
        <f t="shared" si="14"/>
        <v>#NUM!</v>
      </c>
      <c r="H116" s="14"/>
      <c r="I116" s="3">
        <f t="shared" si="15"/>
        <v>0</v>
      </c>
      <c r="J116" s="3" t="e">
        <f t="shared" si="21"/>
        <v>#NUM!</v>
      </c>
      <c r="K116" s="5">
        <f t="shared" si="22"/>
        <v>107</v>
      </c>
      <c r="L116" s="3" t="e">
        <f t="shared" si="16"/>
        <v>#NUM!</v>
      </c>
      <c r="M116" s="12" t="e">
        <f t="shared" si="17"/>
        <v>#NUM!</v>
      </c>
      <c r="N116" s="30"/>
      <c r="O116" s="24"/>
      <c r="P116" s="24"/>
    </row>
    <row r="117" spans="2:16" x14ac:dyDescent="0.2">
      <c r="B117" s="13">
        <f t="shared" si="18"/>
        <v>48549</v>
      </c>
      <c r="C117" s="19">
        <f t="shared" si="12"/>
        <v>0</v>
      </c>
      <c r="D117" s="3" t="e">
        <f t="shared" si="19"/>
        <v>#NUM!</v>
      </c>
      <c r="E117" s="12" t="e">
        <f t="shared" si="20"/>
        <v>#NUM!</v>
      </c>
      <c r="F117" s="3" t="e">
        <f t="shared" si="13"/>
        <v>#NUM!</v>
      </c>
      <c r="G117" s="12" t="e">
        <f t="shared" si="14"/>
        <v>#NUM!</v>
      </c>
      <c r="H117" s="14"/>
      <c r="I117" s="3">
        <f t="shared" si="15"/>
        <v>0</v>
      </c>
      <c r="J117" s="3" t="e">
        <f t="shared" si="21"/>
        <v>#NUM!</v>
      </c>
      <c r="K117" s="5">
        <f t="shared" si="22"/>
        <v>108</v>
      </c>
      <c r="L117" s="3" t="e">
        <f t="shared" si="16"/>
        <v>#NUM!</v>
      </c>
      <c r="M117" s="12" t="e">
        <f t="shared" si="17"/>
        <v>#NUM!</v>
      </c>
      <c r="N117" s="30"/>
      <c r="O117" s="24"/>
      <c r="P117" s="24"/>
    </row>
    <row r="118" spans="2:16" x14ac:dyDescent="0.2">
      <c r="B118" s="13">
        <f t="shared" si="18"/>
        <v>48580</v>
      </c>
      <c r="C118" s="19">
        <f t="shared" si="12"/>
        <v>0</v>
      </c>
      <c r="D118" s="3" t="e">
        <f t="shared" si="19"/>
        <v>#NUM!</v>
      </c>
      <c r="E118" s="12" t="e">
        <f t="shared" si="20"/>
        <v>#NUM!</v>
      </c>
      <c r="F118" s="3" t="e">
        <f t="shared" si="13"/>
        <v>#NUM!</v>
      </c>
      <c r="G118" s="12" t="e">
        <f t="shared" si="14"/>
        <v>#NUM!</v>
      </c>
      <c r="H118" s="14"/>
      <c r="I118" s="3">
        <f t="shared" si="15"/>
        <v>0</v>
      </c>
      <c r="J118" s="3" t="e">
        <f t="shared" si="21"/>
        <v>#NUM!</v>
      </c>
      <c r="K118" s="5">
        <f t="shared" si="22"/>
        <v>109</v>
      </c>
      <c r="L118" s="3" t="e">
        <f t="shared" si="16"/>
        <v>#NUM!</v>
      </c>
      <c r="M118" s="12" t="e">
        <f t="shared" si="17"/>
        <v>#NUM!</v>
      </c>
      <c r="N118" s="30"/>
      <c r="O118" s="24"/>
      <c r="P118" s="24"/>
    </row>
    <row r="119" spans="2:16" x14ac:dyDescent="0.2">
      <c r="B119" s="13">
        <f t="shared" si="18"/>
        <v>48611</v>
      </c>
      <c r="C119" s="19">
        <f t="shared" si="12"/>
        <v>0</v>
      </c>
      <c r="D119" s="3" t="e">
        <f t="shared" si="19"/>
        <v>#NUM!</v>
      </c>
      <c r="E119" s="12" t="e">
        <f t="shared" si="20"/>
        <v>#NUM!</v>
      </c>
      <c r="F119" s="3" t="e">
        <f t="shared" si="13"/>
        <v>#NUM!</v>
      </c>
      <c r="G119" s="12" t="e">
        <f t="shared" si="14"/>
        <v>#NUM!</v>
      </c>
      <c r="H119" s="14"/>
      <c r="I119" s="3">
        <f t="shared" si="15"/>
        <v>0</v>
      </c>
      <c r="J119" s="3" t="e">
        <f t="shared" si="21"/>
        <v>#NUM!</v>
      </c>
      <c r="K119" s="5">
        <f t="shared" si="22"/>
        <v>110</v>
      </c>
      <c r="L119" s="3" t="e">
        <f t="shared" si="16"/>
        <v>#NUM!</v>
      </c>
      <c r="M119" s="12" t="e">
        <f t="shared" si="17"/>
        <v>#NUM!</v>
      </c>
      <c r="N119" s="30"/>
      <c r="O119" s="24"/>
      <c r="P119" s="24"/>
    </row>
    <row r="120" spans="2:16" x14ac:dyDescent="0.2">
      <c r="B120" s="13">
        <f t="shared" si="18"/>
        <v>48639</v>
      </c>
      <c r="C120" s="19">
        <f t="shared" si="12"/>
        <v>0</v>
      </c>
      <c r="D120" s="3" t="e">
        <f t="shared" si="19"/>
        <v>#NUM!</v>
      </c>
      <c r="E120" s="12" t="e">
        <f t="shared" si="20"/>
        <v>#NUM!</v>
      </c>
      <c r="F120" s="3" t="e">
        <f t="shared" si="13"/>
        <v>#NUM!</v>
      </c>
      <c r="G120" s="12" t="e">
        <f t="shared" si="14"/>
        <v>#NUM!</v>
      </c>
      <c r="H120" s="14"/>
      <c r="I120" s="3">
        <f t="shared" si="15"/>
        <v>0</v>
      </c>
      <c r="J120" s="3" t="e">
        <f t="shared" si="21"/>
        <v>#NUM!</v>
      </c>
      <c r="K120" s="5">
        <f t="shared" si="22"/>
        <v>111</v>
      </c>
      <c r="L120" s="3" t="e">
        <f t="shared" si="16"/>
        <v>#NUM!</v>
      </c>
      <c r="M120" s="12" t="e">
        <f t="shared" si="17"/>
        <v>#NUM!</v>
      </c>
      <c r="N120" s="30"/>
      <c r="O120" s="24"/>
      <c r="P120" s="24"/>
    </row>
    <row r="121" spans="2:16" x14ac:dyDescent="0.2">
      <c r="B121" s="13">
        <f t="shared" si="18"/>
        <v>48670</v>
      </c>
      <c r="C121" s="19">
        <f t="shared" si="12"/>
        <v>0</v>
      </c>
      <c r="D121" s="3" t="e">
        <f t="shared" si="19"/>
        <v>#NUM!</v>
      </c>
      <c r="E121" s="12" t="e">
        <f t="shared" si="20"/>
        <v>#NUM!</v>
      </c>
      <c r="F121" s="3" t="e">
        <f t="shared" si="13"/>
        <v>#NUM!</v>
      </c>
      <c r="G121" s="12" t="e">
        <f t="shared" si="14"/>
        <v>#NUM!</v>
      </c>
      <c r="H121" s="14"/>
      <c r="I121" s="3">
        <f t="shared" si="15"/>
        <v>0</v>
      </c>
      <c r="J121" s="3" t="e">
        <f t="shared" si="21"/>
        <v>#NUM!</v>
      </c>
      <c r="K121" s="5">
        <f t="shared" si="22"/>
        <v>112</v>
      </c>
      <c r="L121" s="3" t="e">
        <f t="shared" si="16"/>
        <v>#NUM!</v>
      </c>
      <c r="M121" s="12" t="e">
        <f t="shared" si="17"/>
        <v>#NUM!</v>
      </c>
      <c r="N121" s="30"/>
      <c r="O121" s="24"/>
      <c r="P121" s="24"/>
    </row>
    <row r="122" spans="2:16" x14ac:dyDescent="0.2">
      <c r="B122" s="13">
        <f t="shared" si="18"/>
        <v>48700</v>
      </c>
      <c r="C122" s="19">
        <f t="shared" si="12"/>
        <v>0</v>
      </c>
      <c r="D122" s="3" t="e">
        <f t="shared" si="19"/>
        <v>#NUM!</v>
      </c>
      <c r="E122" s="12" t="e">
        <f t="shared" si="20"/>
        <v>#NUM!</v>
      </c>
      <c r="F122" s="3" t="e">
        <f t="shared" si="13"/>
        <v>#NUM!</v>
      </c>
      <c r="G122" s="12" t="e">
        <f t="shared" si="14"/>
        <v>#NUM!</v>
      </c>
      <c r="H122" s="14"/>
      <c r="I122" s="3">
        <f t="shared" si="15"/>
        <v>0</v>
      </c>
      <c r="J122" s="3" t="e">
        <f t="shared" si="21"/>
        <v>#NUM!</v>
      </c>
      <c r="K122" s="5">
        <f t="shared" si="22"/>
        <v>113</v>
      </c>
      <c r="L122" s="3" t="e">
        <f t="shared" si="16"/>
        <v>#NUM!</v>
      </c>
      <c r="M122" s="12" t="e">
        <f t="shared" si="17"/>
        <v>#NUM!</v>
      </c>
      <c r="N122" s="30"/>
      <c r="O122" s="24"/>
      <c r="P122" s="24"/>
    </row>
    <row r="123" spans="2:16" x14ac:dyDescent="0.2">
      <c r="B123" s="13">
        <f t="shared" si="18"/>
        <v>48731</v>
      </c>
      <c r="C123" s="19">
        <f t="shared" si="12"/>
        <v>0</v>
      </c>
      <c r="D123" s="3" t="e">
        <f t="shared" si="19"/>
        <v>#NUM!</v>
      </c>
      <c r="E123" s="12" t="e">
        <f t="shared" si="20"/>
        <v>#NUM!</v>
      </c>
      <c r="F123" s="3" t="e">
        <f t="shared" si="13"/>
        <v>#NUM!</v>
      </c>
      <c r="G123" s="12" t="e">
        <f t="shared" si="14"/>
        <v>#NUM!</v>
      </c>
      <c r="H123" s="14"/>
      <c r="I123" s="3">
        <f t="shared" si="15"/>
        <v>0</v>
      </c>
      <c r="J123" s="3" t="e">
        <f t="shared" si="21"/>
        <v>#NUM!</v>
      </c>
      <c r="K123" s="5">
        <f t="shared" si="22"/>
        <v>114</v>
      </c>
      <c r="L123" s="3" t="e">
        <f t="shared" si="16"/>
        <v>#NUM!</v>
      </c>
      <c r="M123" s="12" t="e">
        <f t="shared" si="17"/>
        <v>#NUM!</v>
      </c>
      <c r="N123" s="30"/>
      <c r="O123" s="24"/>
      <c r="P123" s="24"/>
    </row>
    <row r="124" spans="2:16" x14ac:dyDescent="0.2">
      <c r="B124" s="13">
        <f t="shared" si="18"/>
        <v>48761</v>
      </c>
      <c r="C124" s="19">
        <f t="shared" si="12"/>
        <v>0</v>
      </c>
      <c r="D124" s="3" t="e">
        <f t="shared" si="19"/>
        <v>#NUM!</v>
      </c>
      <c r="E124" s="12" t="e">
        <f t="shared" si="20"/>
        <v>#NUM!</v>
      </c>
      <c r="F124" s="3" t="e">
        <f t="shared" si="13"/>
        <v>#NUM!</v>
      </c>
      <c r="G124" s="12" t="e">
        <f t="shared" si="14"/>
        <v>#NUM!</v>
      </c>
      <c r="H124" s="14"/>
      <c r="I124" s="3">
        <f t="shared" si="15"/>
        <v>0</v>
      </c>
      <c r="J124" s="3" t="e">
        <f t="shared" si="21"/>
        <v>#NUM!</v>
      </c>
      <c r="K124" s="5">
        <f t="shared" si="22"/>
        <v>115</v>
      </c>
      <c r="L124" s="3" t="e">
        <f t="shared" si="16"/>
        <v>#NUM!</v>
      </c>
      <c r="M124" s="12" t="e">
        <f t="shared" si="17"/>
        <v>#NUM!</v>
      </c>
      <c r="N124" s="30"/>
      <c r="O124" s="24"/>
      <c r="P124" s="24"/>
    </row>
    <row r="125" spans="2:16" x14ac:dyDescent="0.2">
      <c r="B125" s="13">
        <f t="shared" si="18"/>
        <v>48792</v>
      </c>
      <c r="C125" s="19">
        <f t="shared" si="12"/>
        <v>0</v>
      </c>
      <c r="D125" s="3" t="e">
        <f t="shared" si="19"/>
        <v>#NUM!</v>
      </c>
      <c r="E125" s="12" t="e">
        <f t="shared" si="20"/>
        <v>#NUM!</v>
      </c>
      <c r="F125" s="3" t="e">
        <f t="shared" si="13"/>
        <v>#NUM!</v>
      </c>
      <c r="G125" s="12" t="e">
        <f t="shared" si="14"/>
        <v>#NUM!</v>
      </c>
      <c r="H125" s="14"/>
      <c r="I125" s="3">
        <f t="shared" si="15"/>
        <v>0</v>
      </c>
      <c r="J125" s="3" t="e">
        <f t="shared" si="21"/>
        <v>#NUM!</v>
      </c>
      <c r="K125" s="5">
        <f t="shared" si="22"/>
        <v>116</v>
      </c>
      <c r="L125" s="3" t="e">
        <f t="shared" si="16"/>
        <v>#NUM!</v>
      </c>
      <c r="M125" s="12" t="e">
        <f t="shared" si="17"/>
        <v>#NUM!</v>
      </c>
      <c r="N125" s="30"/>
      <c r="O125" s="24"/>
      <c r="P125" s="24"/>
    </row>
    <row r="126" spans="2:16" x14ac:dyDescent="0.2">
      <c r="B126" s="13">
        <f t="shared" si="18"/>
        <v>48823</v>
      </c>
      <c r="C126" s="19">
        <f t="shared" si="12"/>
        <v>0</v>
      </c>
      <c r="D126" s="3" t="e">
        <f t="shared" si="19"/>
        <v>#NUM!</v>
      </c>
      <c r="E126" s="12" t="e">
        <f t="shared" si="20"/>
        <v>#NUM!</v>
      </c>
      <c r="F126" s="3" t="e">
        <f t="shared" si="13"/>
        <v>#NUM!</v>
      </c>
      <c r="G126" s="12" t="e">
        <f t="shared" si="14"/>
        <v>#NUM!</v>
      </c>
      <c r="H126" s="14"/>
      <c r="I126" s="3">
        <f t="shared" si="15"/>
        <v>0</v>
      </c>
      <c r="J126" s="3" t="e">
        <f t="shared" si="21"/>
        <v>#NUM!</v>
      </c>
      <c r="K126" s="5">
        <f t="shared" si="22"/>
        <v>117</v>
      </c>
      <c r="L126" s="3" t="e">
        <f t="shared" si="16"/>
        <v>#NUM!</v>
      </c>
      <c r="M126" s="12" t="e">
        <f t="shared" si="17"/>
        <v>#NUM!</v>
      </c>
      <c r="N126" s="30"/>
      <c r="O126" s="24"/>
      <c r="P126" s="24"/>
    </row>
    <row r="127" spans="2:16" x14ac:dyDescent="0.2">
      <c r="B127" s="13">
        <f t="shared" si="18"/>
        <v>48853</v>
      </c>
      <c r="C127" s="19">
        <f t="shared" si="12"/>
        <v>0</v>
      </c>
      <c r="D127" s="3" t="e">
        <f t="shared" si="19"/>
        <v>#NUM!</v>
      </c>
      <c r="E127" s="12" t="e">
        <f t="shared" si="20"/>
        <v>#NUM!</v>
      </c>
      <c r="F127" s="3" t="e">
        <f t="shared" si="13"/>
        <v>#NUM!</v>
      </c>
      <c r="G127" s="12" t="e">
        <f t="shared" si="14"/>
        <v>#NUM!</v>
      </c>
      <c r="H127" s="14"/>
      <c r="I127" s="3">
        <f t="shared" si="15"/>
        <v>0</v>
      </c>
      <c r="J127" s="3" t="e">
        <f t="shared" si="21"/>
        <v>#NUM!</v>
      </c>
      <c r="K127" s="5">
        <f t="shared" si="22"/>
        <v>118</v>
      </c>
      <c r="L127" s="3" t="e">
        <f t="shared" si="16"/>
        <v>#NUM!</v>
      </c>
      <c r="M127" s="12" t="e">
        <f t="shared" si="17"/>
        <v>#NUM!</v>
      </c>
      <c r="N127" s="30"/>
      <c r="O127" s="24"/>
      <c r="P127" s="24"/>
    </row>
    <row r="128" spans="2:16" x14ac:dyDescent="0.2">
      <c r="B128" s="13">
        <f t="shared" si="18"/>
        <v>48884</v>
      </c>
      <c r="C128" s="19">
        <f t="shared" si="12"/>
        <v>0</v>
      </c>
      <c r="D128" s="3" t="e">
        <f t="shared" si="19"/>
        <v>#NUM!</v>
      </c>
      <c r="E128" s="12" t="e">
        <f t="shared" si="20"/>
        <v>#NUM!</v>
      </c>
      <c r="F128" s="3" t="e">
        <f t="shared" si="13"/>
        <v>#NUM!</v>
      </c>
      <c r="G128" s="12" t="e">
        <f t="shared" si="14"/>
        <v>#NUM!</v>
      </c>
      <c r="H128" s="14"/>
      <c r="I128" s="3">
        <f t="shared" si="15"/>
        <v>0</v>
      </c>
      <c r="J128" s="3" t="e">
        <f t="shared" si="21"/>
        <v>#NUM!</v>
      </c>
      <c r="K128" s="5">
        <f t="shared" si="22"/>
        <v>119</v>
      </c>
      <c r="L128" s="3" t="e">
        <f t="shared" si="16"/>
        <v>#NUM!</v>
      </c>
      <c r="M128" s="12" t="e">
        <f t="shared" si="17"/>
        <v>#NUM!</v>
      </c>
      <c r="N128" s="30"/>
      <c r="O128" s="24"/>
      <c r="P128" s="24"/>
    </row>
    <row r="129" spans="2:16" x14ac:dyDescent="0.2">
      <c r="B129" s="13">
        <f t="shared" si="18"/>
        <v>48914</v>
      </c>
      <c r="C129" s="19">
        <f t="shared" si="12"/>
        <v>0</v>
      </c>
      <c r="D129" s="3" t="e">
        <f t="shared" si="19"/>
        <v>#NUM!</v>
      </c>
      <c r="E129" s="12" t="e">
        <f t="shared" si="20"/>
        <v>#NUM!</v>
      </c>
      <c r="F129" s="3" t="e">
        <f t="shared" si="13"/>
        <v>#NUM!</v>
      </c>
      <c r="G129" s="12" t="e">
        <f t="shared" si="14"/>
        <v>#NUM!</v>
      </c>
      <c r="H129" s="14"/>
      <c r="I129" s="3">
        <f t="shared" si="15"/>
        <v>0</v>
      </c>
      <c r="J129" s="3" t="e">
        <f t="shared" si="21"/>
        <v>#NUM!</v>
      </c>
      <c r="K129" s="5">
        <f t="shared" si="22"/>
        <v>120</v>
      </c>
      <c r="L129" s="3" t="e">
        <f t="shared" si="16"/>
        <v>#NUM!</v>
      </c>
      <c r="M129" s="12" t="e">
        <f t="shared" si="17"/>
        <v>#NUM!</v>
      </c>
      <c r="N129" s="30"/>
      <c r="O129" s="24"/>
      <c r="P129" s="24"/>
    </row>
    <row r="130" spans="2:16" x14ac:dyDescent="0.2">
      <c r="B130" s="13">
        <f t="shared" si="18"/>
        <v>48945</v>
      </c>
      <c r="C130" s="19">
        <f t="shared" si="12"/>
        <v>0</v>
      </c>
      <c r="D130" s="3" t="e">
        <f t="shared" si="19"/>
        <v>#NUM!</v>
      </c>
      <c r="E130" s="12" t="e">
        <f t="shared" si="20"/>
        <v>#NUM!</v>
      </c>
      <c r="F130" s="3" t="e">
        <f t="shared" si="13"/>
        <v>#NUM!</v>
      </c>
      <c r="G130" s="12" t="e">
        <f t="shared" si="14"/>
        <v>#NUM!</v>
      </c>
      <c r="H130" s="14"/>
      <c r="I130" s="3">
        <f t="shared" si="15"/>
        <v>0</v>
      </c>
      <c r="J130" s="3" t="e">
        <f t="shared" si="21"/>
        <v>#NUM!</v>
      </c>
      <c r="K130" s="5">
        <f t="shared" si="22"/>
        <v>121</v>
      </c>
      <c r="L130" s="3" t="e">
        <f t="shared" si="16"/>
        <v>#NUM!</v>
      </c>
      <c r="M130" s="12" t="e">
        <f t="shared" si="17"/>
        <v>#NUM!</v>
      </c>
      <c r="N130" s="30"/>
      <c r="O130" s="24"/>
      <c r="P130" s="24"/>
    </row>
    <row r="131" spans="2:16" x14ac:dyDescent="0.2">
      <c r="B131" s="13">
        <f t="shared" si="18"/>
        <v>48976</v>
      </c>
      <c r="C131" s="19">
        <f t="shared" si="12"/>
        <v>0</v>
      </c>
      <c r="D131" s="3" t="e">
        <f t="shared" si="19"/>
        <v>#NUM!</v>
      </c>
      <c r="E131" s="12" t="e">
        <f t="shared" si="20"/>
        <v>#NUM!</v>
      </c>
      <c r="F131" s="3" t="e">
        <f t="shared" si="13"/>
        <v>#NUM!</v>
      </c>
      <c r="G131" s="12" t="e">
        <f t="shared" si="14"/>
        <v>#NUM!</v>
      </c>
      <c r="H131" s="14"/>
      <c r="I131" s="3">
        <f t="shared" si="15"/>
        <v>0</v>
      </c>
      <c r="J131" s="3" t="e">
        <f t="shared" si="21"/>
        <v>#NUM!</v>
      </c>
      <c r="K131" s="5">
        <f t="shared" si="22"/>
        <v>122</v>
      </c>
      <c r="L131" s="3" t="e">
        <f t="shared" si="16"/>
        <v>#NUM!</v>
      </c>
      <c r="M131" s="12" t="e">
        <f t="shared" si="17"/>
        <v>#NUM!</v>
      </c>
      <c r="N131" s="30"/>
      <c r="O131" s="24"/>
      <c r="P131" s="24"/>
    </row>
    <row r="132" spans="2:16" x14ac:dyDescent="0.2">
      <c r="B132" s="13">
        <f t="shared" si="18"/>
        <v>49004</v>
      </c>
      <c r="C132" s="19">
        <f t="shared" si="12"/>
        <v>0</v>
      </c>
      <c r="D132" s="3" t="e">
        <f t="shared" si="19"/>
        <v>#NUM!</v>
      </c>
      <c r="E132" s="12" t="e">
        <f t="shared" si="20"/>
        <v>#NUM!</v>
      </c>
      <c r="F132" s="3" t="e">
        <f t="shared" si="13"/>
        <v>#NUM!</v>
      </c>
      <c r="G132" s="12" t="e">
        <f t="shared" si="14"/>
        <v>#NUM!</v>
      </c>
      <c r="H132" s="14"/>
      <c r="I132" s="3">
        <f t="shared" si="15"/>
        <v>0</v>
      </c>
      <c r="J132" s="3" t="e">
        <f t="shared" si="21"/>
        <v>#NUM!</v>
      </c>
      <c r="K132" s="5">
        <f t="shared" si="22"/>
        <v>123</v>
      </c>
      <c r="L132" s="3" t="e">
        <f t="shared" si="16"/>
        <v>#NUM!</v>
      </c>
      <c r="M132" s="12" t="e">
        <f t="shared" si="17"/>
        <v>#NUM!</v>
      </c>
      <c r="N132" s="30"/>
      <c r="O132" s="24"/>
      <c r="P132" s="24"/>
    </row>
    <row r="133" spans="2:16" x14ac:dyDescent="0.2">
      <c r="B133" s="13">
        <f t="shared" si="18"/>
        <v>49035</v>
      </c>
      <c r="C133" s="19">
        <f t="shared" si="12"/>
        <v>0</v>
      </c>
      <c r="D133" s="3" t="e">
        <f t="shared" si="19"/>
        <v>#NUM!</v>
      </c>
      <c r="E133" s="12" t="e">
        <f t="shared" si="20"/>
        <v>#NUM!</v>
      </c>
      <c r="F133" s="3" t="e">
        <f t="shared" si="13"/>
        <v>#NUM!</v>
      </c>
      <c r="G133" s="12" t="e">
        <f t="shared" si="14"/>
        <v>#NUM!</v>
      </c>
      <c r="H133" s="14"/>
      <c r="I133" s="3">
        <f t="shared" si="15"/>
        <v>0</v>
      </c>
      <c r="J133" s="3" t="e">
        <f t="shared" si="21"/>
        <v>#NUM!</v>
      </c>
      <c r="K133" s="5">
        <f t="shared" si="22"/>
        <v>124</v>
      </c>
      <c r="L133" s="3" t="e">
        <f t="shared" si="16"/>
        <v>#NUM!</v>
      </c>
      <c r="M133" s="12" t="e">
        <f t="shared" si="17"/>
        <v>#NUM!</v>
      </c>
      <c r="N133" s="30"/>
      <c r="O133" s="24"/>
      <c r="P133" s="24"/>
    </row>
    <row r="134" spans="2:16" x14ac:dyDescent="0.2">
      <c r="B134" s="13">
        <f t="shared" si="18"/>
        <v>49065</v>
      </c>
      <c r="C134" s="19">
        <f t="shared" si="12"/>
        <v>0</v>
      </c>
      <c r="D134" s="3" t="e">
        <f t="shared" si="19"/>
        <v>#NUM!</v>
      </c>
      <c r="E134" s="12" t="e">
        <f t="shared" si="20"/>
        <v>#NUM!</v>
      </c>
      <c r="F134" s="3" t="e">
        <f t="shared" si="13"/>
        <v>#NUM!</v>
      </c>
      <c r="G134" s="12" t="e">
        <f t="shared" si="14"/>
        <v>#NUM!</v>
      </c>
      <c r="H134" s="14"/>
      <c r="I134" s="3">
        <f t="shared" si="15"/>
        <v>0</v>
      </c>
      <c r="J134" s="3" t="e">
        <f t="shared" si="21"/>
        <v>#NUM!</v>
      </c>
      <c r="K134" s="5">
        <f t="shared" si="22"/>
        <v>125</v>
      </c>
      <c r="L134" s="3" t="e">
        <f t="shared" si="16"/>
        <v>#NUM!</v>
      </c>
      <c r="M134" s="12" t="e">
        <f t="shared" si="17"/>
        <v>#NUM!</v>
      </c>
      <c r="N134" s="30"/>
      <c r="O134" s="24"/>
      <c r="P134" s="24"/>
    </row>
    <row r="135" spans="2:16" x14ac:dyDescent="0.2">
      <c r="B135" s="13">
        <f t="shared" si="18"/>
        <v>49096</v>
      </c>
      <c r="C135" s="19">
        <f t="shared" si="12"/>
        <v>0</v>
      </c>
      <c r="D135" s="3" t="e">
        <f t="shared" si="19"/>
        <v>#NUM!</v>
      </c>
      <c r="E135" s="12" t="e">
        <f t="shared" si="20"/>
        <v>#NUM!</v>
      </c>
      <c r="F135" s="3" t="e">
        <f t="shared" si="13"/>
        <v>#NUM!</v>
      </c>
      <c r="G135" s="12" t="e">
        <f t="shared" si="14"/>
        <v>#NUM!</v>
      </c>
      <c r="H135" s="14"/>
      <c r="I135" s="3">
        <f t="shared" si="15"/>
        <v>0</v>
      </c>
      <c r="J135" s="3" t="e">
        <f t="shared" si="21"/>
        <v>#NUM!</v>
      </c>
      <c r="K135" s="5">
        <f t="shared" si="22"/>
        <v>126</v>
      </c>
      <c r="L135" s="3" t="e">
        <f t="shared" si="16"/>
        <v>#NUM!</v>
      </c>
      <c r="M135" s="12" t="e">
        <f t="shared" si="17"/>
        <v>#NUM!</v>
      </c>
      <c r="N135" s="30"/>
      <c r="O135" s="24"/>
      <c r="P135" s="24"/>
    </row>
    <row r="136" spans="2:16" x14ac:dyDescent="0.2">
      <c r="B136" s="13">
        <f t="shared" si="18"/>
        <v>49126</v>
      </c>
      <c r="C136" s="19">
        <f t="shared" si="12"/>
        <v>0</v>
      </c>
      <c r="D136" s="3" t="e">
        <f t="shared" si="19"/>
        <v>#NUM!</v>
      </c>
      <c r="E136" s="12" t="e">
        <f t="shared" si="20"/>
        <v>#NUM!</v>
      </c>
      <c r="F136" s="3" t="e">
        <f t="shared" si="13"/>
        <v>#NUM!</v>
      </c>
      <c r="G136" s="12" t="e">
        <f t="shared" si="14"/>
        <v>#NUM!</v>
      </c>
      <c r="H136" s="14"/>
      <c r="I136" s="3">
        <f t="shared" si="15"/>
        <v>0</v>
      </c>
      <c r="J136" s="3" t="e">
        <f t="shared" si="21"/>
        <v>#NUM!</v>
      </c>
      <c r="K136" s="5">
        <f t="shared" si="22"/>
        <v>127</v>
      </c>
      <c r="L136" s="3" t="e">
        <f t="shared" si="16"/>
        <v>#NUM!</v>
      </c>
      <c r="M136" s="12" t="e">
        <f t="shared" si="17"/>
        <v>#NUM!</v>
      </c>
      <c r="N136" s="30"/>
      <c r="O136" s="24"/>
      <c r="P136" s="24"/>
    </row>
    <row r="137" spans="2:16" x14ac:dyDescent="0.2">
      <c r="B137" s="13">
        <f t="shared" si="18"/>
        <v>49157</v>
      </c>
      <c r="C137" s="19">
        <f t="shared" si="12"/>
        <v>0</v>
      </c>
      <c r="D137" s="3" t="e">
        <f t="shared" si="19"/>
        <v>#NUM!</v>
      </c>
      <c r="E137" s="12" t="e">
        <f t="shared" si="20"/>
        <v>#NUM!</v>
      </c>
      <c r="F137" s="3" t="e">
        <f t="shared" si="13"/>
        <v>#NUM!</v>
      </c>
      <c r="G137" s="12" t="e">
        <f t="shared" si="14"/>
        <v>#NUM!</v>
      </c>
      <c r="H137" s="14"/>
      <c r="I137" s="3">
        <f t="shared" si="15"/>
        <v>0</v>
      </c>
      <c r="J137" s="3" t="e">
        <f t="shared" si="21"/>
        <v>#NUM!</v>
      </c>
      <c r="K137" s="5">
        <f t="shared" si="22"/>
        <v>128</v>
      </c>
      <c r="L137" s="3" t="e">
        <f t="shared" si="16"/>
        <v>#NUM!</v>
      </c>
      <c r="M137" s="12" t="e">
        <f t="shared" si="17"/>
        <v>#NUM!</v>
      </c>
      <c r="N137" s="30"/>
      <c r="O137" s="24"/>
      <c r="P137" s="24"/>
    </row>
    <row r="138" spans="2:16" x14ac:dyDescent="0.2">
      <c r="B138" s="13">
        <f t="shared" si="18"/>
        <v>49188</v>
      </c>
      <c r="C138" s="19">
        <f t="shared" si="12"/>
        <v>0</v>
      </c>
      <c r="D138" s="3" t="e">
        <f t="shared" si="19"/>
        <v>#NUM!</v>
      </c>
      <c r="E138" s="12" t="e">
        <f t="shared" si="20"/>
        <v>#NUM!</v>
      </c>
      <c r="F138" s="3" t="e">
        <f t="shared" si="13"/>
        <v>#NUM!</v>
      </c>
      <c r="G138" s="12" t="e">
        <f t="shared" si="14"/>
        <v>#NUM!</v>
      </c>
      <c r="H138" s="14"/>
      <c r="I138" s="3">
        <f t="shared" si="15"/>
        <v>0</v>
      </c>
      <c r="J138" s="3" t="e">
        <f t="shared" si="21"/>
        <v>#NUM!</v>
      </c>
      <c r="K138" s="5">
        <f t="shared" si="22"/>
        <v>129</v>
      </c>
      <c r="L138" s="3" t="e">
        <f t="shared" si="16"/>
        <v>#NUM!</v>
      </c>
      <c r="M138" s="12" t="e">
        <f t="shared" si="17"/>
        <v>#NUM!</v>
      </c>
      <c r="N138" s="30"/>
      <c r="O138" s="24"/>
      <c r="P138" s="24"/>
    </row>
    <row r="139" spans="2:16" x14ac:dyDescent="0.2">
      <c r="B139" s="13">
        <f t="shared" si="18"/>
        <v>49218</v>
      </c>
      <c r="C139" s="19">
        <f t="shared" ref="C139:C202" si="23">$D$4</f>
        <v>0</v>
      </c>
      <c r="D139" s="3" t="e">
        <f t="shared" si="19"/>
        <v>#NUM!</v>
      </c>
      <c r="E139" s="12" t="e">
        <f t="shared" si="20"/>
        <v>#NUM!</v>
      </c>
      <c r="F139" s="3" t="e">
        <f t="shared" ref="F139:F202" si="24">D139*C139/12</f>
        <v>#NUM!</v>
      </c>
      <c r="G139" s="12" t="e">
        <f t="shared" ref="G139:G202" si="25">MIN(E139-F139,D139)</f>
        <v>#NUM!</v>
      </c>
      <c r="H139" s="14"/>
      <c r="I139" s="3">
        <f t="shared" ref="I139:I202" si="26">IF(H139=0,0,MAX(IF(H139&gt;0,D139*0.005,0),300))</f>
        <v>0</v>
      </c>
      <c r="J139" s="3" t="e">
        <f t="shared" si="21"/>
        <v>#NUM!</v>
      </c>
      <c r="K139" s="5">
        <f t="shared" si="22"/>
        <v>130</v>
      </c>
      <c r="L139" s="3" t="e">
        <f t="shared" ref="L139:L202" si="27">L138+F139</f>
        <v>#NUM!</v>
      </c>
      <c r="M139" s="12" t="e">
        <f t="shared" ref="M139:M202" si="28">M138+G139+H139</f>
        <v>#NUM!</v>
      </c>
      <c r="N139" s="30"/>
      <c r="O139" s="24"/>
      <c r="P139" s="24"/>
    </row>
    <row r="140" spans="2:16" x14ac:dyDescent="0.2">
      <c r="B140" s="13">
        <f t="shared" ref="B140:B203" si="29">EDATE(B139,1)</f>
        <v>49249</v>
      </c>
      <c r="C140" s="19">
        <f t="shared" si="23"/>
        <v>0</v>
      </c>
      <c r="D140" s="3" t="e">
        <f t="shared" ref="D140:D203" si="30">IF(J139&lt;=0,0,J139)</f>
        <v>#NUM!</v>
      </c>
      <c r="E140" s="12" t="e">
        <f t="shared" ref="E140:E203" si="31">IF(J139&lt;=0,0,-PMT(C140/12,$D$6,$D$3))</f>
        <v>#NUM!</v>
      </c>
      <c r="F140" s="3" t="e">
        <f t="shared" si="24"/>
        <v>#NUM!</v>
      </c>
      <c r="G140" s="12" t="e">
        <f t="shared" si="25"/>
        <v>#NUM!</v>
      </c>
      <c r="H140" s="14"/>
      <c r="I140" s="3">
        <f t="shared" si="26"/>
        <v>0</v>
      </c>
      <c r="J140" s="3" t="e">
        <f t="shared" ref="J140:J203" si="32">D140-G140-H140</f>
        <v>#NUM!</v>
      </c>
      <c r="K140" s="5">
        <f t="shared" ref="K140:K203" si="33">K139+1</f>
        <v>131</v>
      </c>
      <c r="L140" s="3" t="e">
        <f t="shared" si="27"/>
        <v>#NUM!</v>
      </c>
      <c r="M140" s="12" t="e">
        <f t="shared" si="28"/>
        <v>#NUM!</v>
      </c>
      <c r="N140" s="30"/>
      <c r="O140" s="24"/>
      <c r="P140" s="24"/>
    </row>
    <row r="141" spans="2:16" x14ac:dyDescent="0.2">
      <c r="B141" s="13">
        <f t="shared" si="29"/>
        <v>49279</v>
      </c>
      <c r="C141" s="19">
        <f t="shared" si="23"/>
        <v>0</v>
      </c>
      <c r="D141" s="3" t="e">
        <f t="shared" si="30"/>
        <v>#NUM!</v>
      </c>
      <c r="E141" s="12" t="e">
        <f t="shared" si="31"/>
        <v>#NUM!</v>
      </c>
      <c r="F141" s="3" t="e">
        <f t="shared" si="24"/>
        <v>#NUM!</v>
      </c>
      <c r="G141" s="12" t="e">
        <f t="shared" si="25"/>
        <v>#NUM!</v>
      </c>
      <c r="H141" s="14"/>
      <c r="I141" s="3">
        <f t="shared" si="26"/>
        <v>0</v>
      </c>
      <c r="J141" s="3" t="e">
        <f t="shared" si="32"/>
        <v>#NUM!</v>
      </c>
      <c r="K141" s="5">
        <f t="shared" si="33"/>
        <v>132</v>
      </c>
      <c r="L141" s="3" t="e">
        <f t="shared" si="27"/>
        <v>#NUM!</v>
      </c>
      <c r="M141" s="12" t="e">
        <f t="shared" si="28"/>
        <v>#NUM!</v>
      </c>
      <c r="N141" s="30"/>
      <c r="O141" s="24"/>
      <c r="P141" s="24"/>
    </row>
    <row r="142" spans="2:16" x14ac:dyDescent="0.2">
      <c r="B142" s="13">
        <f t="shared" si="29"/>
        <v>49310</v>
      </c>
      <c r="C142" s="19">
        <f t="shared" si="23"/>
        <v>0</v>
      </c>
      <c r="D142" s="3" t="e">
        <f t="shared" si="30"/>
        <v>#NUM!</v>
      </c>
      <c r="E142" s="12" t="e">
        <f t="shared" si="31"/>
        <v>#NUM!</v>
      </c>
      <c r="F142" s="3" t="e">
        <f t="shared" si="24"/>
        <v>#NUM!</v>
      </c>
      <c r="G142" s="12" t="e">
        <f t="shared" si="25"/>
        <v>#NUM!</v>
      </c>
      <c r="H142" s="14"/>
      <c r="I142" s="3">
        <f t="shared" si="26"/>
        <v>0</v>
      </c>
      <c r="J142" s="3" t="e">
        <f t="shared" si="32"/>
        <v>#NUM!</v>
      </c>
      <c r="K142" s="5">
        <f t="shared" si="33"/>
        <v>133</v>
      </c>
      <c r="L142" s="3" t="e">
        <f t="shared" si="27"/>
        <v>#NUM!</v>
      </c>
      <c r="M142" s="12" t="e">
        <f t="shared" si="28"/>
        <v>#NUM!</v>
      </c>
      <c r="N142" s="30"/>
      <c r="O142" s="24"/>
      <c r="P142" s="24"/>
    </row>
    <row r="143" spans="2:16" x14ac:dyDescent="0.2">
      <c r="B143" s="13">
        <f t="shared" si="29"/>
        <v>49341</v>
      </c>
      <c r="C143" s="19">
        <f t="shared" si="23"/>
        <v>0</v>
      </c>
      <c r="D143" s="3" t="e">
        <f t="shared" si="30"/>
        <v>#NUM!</v>
      </c>
      <c r="E143" s="12" t="e">
        <f t="shared" si="31"/>
        <v>#NUM!</v>
      </c>
      <c r="F143" s="3" t="e">
        <f t="shared" si="24"/>
        <v>#NUM!</v>
      </c>
      <c r="G143" s="12" t="e">
        <f t="shared" si="25"/>
        <v>#NUM!</v>
      </c>
      <c r="H143" s="14"/>
      <c r="I143" s="3">
        <f t="shared" si="26"/>
        <v>0</v>
      </c>
      <c r="J143" s="3" t="e">
        <f t="shared" si="32"/>
        <v>#NUM!</v>
      </c>
      <c r="K143" s="5">
        <f t="shared" si="33"/>
        <v>134</v>
      </c>
      <c r="L143" s="3" t="e">
        <f t="shared" si="27"/>
        <v>#NUM!</v>
      </c>
      <c r="M143" s="12" t="e">
        <f t="shared" si="28"/>
        <v>#NUM!</v>
      </c>
      <c r="N143" s="30"/>
      <c r="O143" s="24"/>
      <c r="P143" s="24"/>
    </row>
    <row r="144" spans="2:16" x14ac:dyDescent="0.2">
      <c r="B144" s="13">
        <f t="shared" si="29"/>
        <v>49369</v>
      </c>
      <c r="C144" s="19">
        <f t="shared" si="23"/>
        <v>0</v>
      </c>
      <c r="D144" s="3" t="e">
        <f t="shared" si="30"/>
        <v>#NUM!</v>
      </c>
      <c r="E144" s="12" t="e">
        <f t="shared" si="31"/>
        <v>#NUM!</v>
      </c>
      <c r="F144" s="3" t="e">
        <f t="shared" si="24"/>
        <v>#NUM!</v>
      </c>
      <c r="G144" s="12" t="e">
        <f t="shared" si="25"/>
        <v>#NUM!</v>
      </c>
      <c r="H144" s="14"/>
      <c r="I144" s="3">
        <f t="shared" si="26"/>
        <v>0</v>
      </c>
      <c r="J144" s="3" t="e">
        <f t="shared" si="32"/>
        <v>#NUM!</v>
      </c>
      <c r="K144" s="5">
        <f t="shared" si="33"/>
        <v>135</v>
      </c>
      <c r="L144" s="3" t="e">
        <f t="shared" si="27"/>
        <v>#NUM!</v>
      </c>
      <c r="M144" s="12" t="e">
        <f t="shared" si="28"/>
        <v>#NUM!</v>
      </c>
      <c r="N144" s="30"/>
      <c r="O144" s="24"/>
      <c r="P144" s="24"/>
    </row>
    <row r="145" spans="2:16" x14ac:dyDescent="0.2">
      <c r="B145" s="13">
        <f t="shared" si="29"/>
        <v>49400</v>
      </c>
      <c r="C145" s="19">
        <f t="shared" si="23"/>
        <v>0</v>
      </c>
      <c r="D145" s="3" t="e">
        <f t="shared" si="30"/>
        <v>#NUM!</v>
      </c>
      <c r="E145" s="12" t="e">
        <f t="shared" si="31"/>
        <v>#NUM!</v>
      </c>
      <c r="F145" s="3" t="e">
        <f t="shared" si="24"/>
        <v>#NUM!</v>
      </c>
      <c r="G145" s="12" t="e">
        <f t="shared" si="25"/>
        <v>#NUM!</v>
      </c>
      <c r="H145" s="14"/>
      <c r="I145" s="3">
        <f t="shared" si="26"/>
        <v>0</v>
      </c>
      <c r="J145" s="3" t="e">
        <f t="shared" si="32"/>
        <v>#NUM!</v>
      </c>
      <c r="K145" s="5">
        <f t="shared" si="33"/>
        <v>136</v>
      </c>
      <c r="L145" s="3" t="e">
        <f t="shared" si="27"/>
        <v>#NUM!</v>
      </c>
      <c r="M145" s="12" t="e">
        <f t="shared" si="28"/>
        <v>#NUM!</v>
      </c>
      <c r="N145" s="30"/>
      <c r="O145" s="24"/>
      <c r="P145" s="24"/>
    </row>
    <row r="146" spans="2:16" x14ac:dyDescent="0.2">
      <c r="B146" s="13">
        <f t="shared" si="29"/>
        <v>49430</v>
      </c>
      <c r="C146" s="19">
        <f t="shared" si="23"/>
        <v>0</v>
      </c>
      <c r="D146" s="3" t="e">
        <f t="shared" si="30"/>
        <v>#NUM!</v>
      </c>
      <c r="E146" s="12" t="e">
        <f t="shared" si="31"/>
        <v>#NUM!</v>
      </c>
      <c r="F146" s="3" t="e">
        <f t="shared" si="24"/>
        <v>#NUM!</v>
      </c>
      <c r="G146" s="12" t="e">
        <f t="shared" si="25"/>
        <v>#NUM!</v>
      </c>
      <c r="H146" s="14"/>
      <c r="I146" s="3">
        <f t="shared" si="26"/>
        <v>0</v>
      </c>
      <c r="J146" s="3" t="e">
        <f t="shared" si="32"/>
        <v>#NUM!</v>
      </c>
      <c r="K146" s="5">
        <f t="shared" si="33"/>
        <v>137</v>
      </c>
      <c r="L146" s="3" t="e">
        <f t="shared" si="27"/>
        <v>#NUM!</v>
      </c>
      <c r="M146" s="12" t="e">
        <f t="shared" si="28"/>
        <v>#NUM!</v>
      </c>
      <c r="N146" s="30"/>
      <c r="O146" s="24"/>
      <c r="P146" s="24"/>
    </row>
    <row r="147" spans="2:16" x14ac:dyDescent="0.2">
      <c r="B147" s="13">
        <f t="shared" si="29"/>
        <v>49461</v>
      </c>
      <c r="C147" s="19">
        <f t="shared" si="23"/>
        <v>0</v>
      </c>
      <c r="D147" s="3" t="e">
        <f t="shared" si="30"/>
        <v>#NUM!</v>
      </c>
      <c r="E147" s="12" t="e">
        <f t="shared" si="31"/>
        <v>#NUM!</v>
      </c>
      <c r="F147" s="3" t="e">
        <f t="shared" si="24"/>
        <v>#NUM!</v>
      </c>
      <c r="G147" s="12" t="e">
        <f t="shared" si="25"/>
        <v>#NUM!</v>
      </c>
      <c r="H147" s="14"/>
      <c r="I147" s="3">
        <f t="shared" si="26"/>
        <v>0</v>
      </c>
      <c r="J147" s="3" t="e">
        <f t="shared" si="32"/>
        <v>#NUM!</v>
      </c>
      <c r="K147" s="5">
        <f t="shared" si="33"/>
        <v>138</v>
      </c>
      <c r="L147" s="3" t="e">
        <f t="shared" si="27"/>
        <v>#NUM!</v>
      </c>
      <c r="M147" s="12" t="e">
        <f t="shared" si="28"/>
        <v>#NUM!</v>
      </c>
      <c r="N147" s="30"/>
      <c r="O147" s="24"/>
      <c r="P147" s="24"/>
    </row>
    <row r="148" spans="2:16" x14ac:dyDescent="0.2">
      <c r="B148" s="13">
        <f t="shared" si="29"/>
        <v>49491</v>
      </c>
      <c r="C148" s="19">
        <f t="shared" si="23"/>
        <v>0</v>
      </c>
      <c r="D148" s="3" t="e">
        <f t="shared" si="30"/>
        <v>#NUM!</v>
      </c>
      <c r="E148" s="12" t="e">
        <f t="shared" si="31"/>
        <v>#NUM!</v>
      </c>
      <c r="F148" s="3" t="e">
        <f t="shared" si="24"/>
        <v>#NUM!</v>
      </c>
      <c r="G148" s="12" t="e">
        <f t="shared" si="25"/>
        <v>#NUM!</v>
      </c>
      <c r="H148" s="14"/>
      <c r="I148" s="3">
        <f t="shared" si="26"/>
        <v>0</v>
      </c>
      <c r="J148" s="3" t="e">
        <f t="shared" si="32"/>
        <v>#NUM!</v>
      </c>
      <c r="K148" s="5">
        <f t="shared" si="33"/>
        <v>139</v>
      </c>
      <c r="L148" s="3" t="e">
        <f t="shared" si="27"/>
        <v>#NUM!</v>
      </c>
      <c r="M148" s="12" t="e">
        <f t="shared" si="28"/>
        <v>#NUM!</v>
      </c>
      <c r="N148" s="30"/>
      <c r="O148" s="24"/>
      <c r="P148" s="24"/>
    </row>
    <row r="149" spans="2:16" x14ac:dyDescent="0.2">
      <c r="B149" s="13">
        <f t="shared" si="29"/>
        <v>49522</v>
      </c>
      <c r="C149" s="19">
        <f t="shared" si="23"/>
        <v>0</v>
      </c>
      <c r="D149" s="3" t="e">
        <f t="shared" si="30"/>
        <v>#NUM!</v>
      </c>
      <c r="E149" s="12" t="e">
        <f t="shared" si="31"/>
        <v>#NUM!</v>
      </c>
      <c r="F149" s="3" t="e">
        <f t="shared" si="24"/>
        <v>#NUM!</v>
      </c>
      <c r="G149" s="12" t="e">
        <f t="shared" si="25"/>
        <v>#NUM!</v>
      </c>
      <c r="H149" s="14"/>
      <c r="I149" s="3">
        <f t="shared" si="26"/>
        <v>0</v>
      </c>
      <c r="J149" s="3" t="e">
        <f t="shared" si="32"/>
        <v>#NUM!</v>
      </c>
      <c r="K149" s="5">
        <f t="shared" si="33"/>
        <v>140</v>
      </c>
      <c r="L149" s="3" t="e">
        <f t="shared" si="27"/>
        <v>#NUM!</v>
      </c>
      <c r="M149" s="12" t="e">
        <f t="shared" si="28"/>
        <v>#NUM!</v>
      </c>
      <c r="N149" s="30"/>
      <c r="O149" s="24"/>
      <c r="P149" s="24"/>
    </row>
    <row r="150" spans="2:16" x14ac:dyDescent="0.2">
      <c r="B150" s="13">
        <f t="shared" si="29"/>
        <v>49553</v>
      </c>
      <c r="C150" s="19">
        <f t="shared" si="23"/>
        <v>0</v>
      </c>
      <c r="D150" s="3" t="e">
        <f t="shared" si="30"/>
        <v>#NUM!</v>
      </c>
      <c r="E150" s="12" t="e">
        <f t="shared" si="31"/>
        <v>#NUM!</v>
      </c>
      <c r="F150" s="3" t="e">
        <f t="shared" si="24"/>
        <v>#NUM!</v>
      </c>
      <c r="G150" s="12" t="e">
        <f t="shared" si="25"/>
        <v>#NUM!</v>
      </c>
      <c r="H150" s="14"/>
      <c r="I150" s="3">
        <f t="shared" si="26"/>
        <v>0</v>
      </c>
      <c r="J150" s="3" t="e">
        <f t="shared" si="32"/>
        <v>#NUM!</v>
      </c>
      <c r="K150" s="5">
        <f t="shared" si="33"/>
        <v>141</v>
      </c>
      <c r="L150" s="3" t="e">
        <f t="shared" si="27"/>
        <v>#NUM!</v>
      </c>
      <c r="M150" s="12" t="e">
        <f t="shared" si="28"/>
        <v>#NUM!</v>
      </c>
      <c r="N150" s="30"/>
      <c r="O150" s="24"/>
      <c r="P150" s="24"/>
    </row>
    <row r="151" spans="2:16" x14ac:dyDescent="0.2">
      <c r="B151" s="13">
        <f t="shared" si="29"/>
        <v>49583</v>
      </c>
      <c r="C151" s="19">
        <f t="shared" si="23"/>
        <v>0</v>
      </c>
      <c r="D151" s="3" t="e">
        <f t="shared" si="30"/>
        <v>#NUM!</v>
      </c>
      <c r="E151" s="12" t="e">
        <f t="shared" si="31"/>
        <v>#NUM!</v>
      </c>
      <c r="F151" s="3" t="e">
        <f t="shared" si="24"/>
        <v>#NUM!</v>
      </c>
      <c r="G151" s="12" t="e">
        <f t="shared" si="25"/>
        <v>#NUM!</v>
      </c>
      <c r="H151" s="14"/>
      <c r="I151" s="3">
        <f t="shared" si="26"/>
        <v>0</v>
      </c>
      <c r="J151" s="3" t="e">
        <f t="shared" si="32"/>
        <v>#NUM!</v>
      </c>
      <c r="K151" s="5">
        <f t="shared" si="33"/>
        <v>142</v>
      </c>
      <c r="L151" s="3" t="e">
        <f t="shared" si="27"/>
        <v>#NUM!</v>
      </c>
      <c r="M151" s="12" t="e">
        <f t="shared" si="28"/>
        <v>#NUM!</v>
      </c>
      <c r="N151" s="30"/>
      <c r="O151" s="24"/>
      <c r="P151" s="24"/>
    </row>
    <row r="152" spans="2:16" x14ac:dyDescent="0.2">
      <c r="B152" s="13">
        <f t="shared" si="29"/>
        <v>49614</v>
      </c>
      <c r="C152" s="19">
        <f t="shared" si="23"/>
        <v>0</v>
      </c>
      <c r="D152" s="3" t="e">
        <f t="shared" si="30"/>
        <v>#NUM!</v>
      </c>
      <c r="E152" s="12" t="e">
        <f t="shared" si="31"/>
        <v>#NUM!</v>
      </c>
      <c r="F152" s="3" t="e">
        <f t="shared" si="24"/>
        <v>#NUM!</v>
      </c>
      <c r="G152" s="12" t="e">
        <f t="shared" si="25"/>
        <v>#NUM!</v>
      </c>
      <c r="H152" s="14"/>
      <c r="I152" s="3">
        <f t="shared" si="26"/>
        <v>0</v>
      </c>
      <c r="J152" s="3" t="e">
        <f t="shared" si="32"/>
        <v>#NUM!</v>
      </c>
      <c r="K152" s="5">
        <f t="shared" si="33"/>
        <v>143</v>
      </c>
      <c r="L152" s="3" t="e">
        <f t="shared" si="27"/>
        <v>#NUM!</v>
      </c>
      <c r="M152" s="12" t="e">
        <f t="shared" si="28"/>
        <v>#NUM!</v>
      </c>
      <c r="N152" s="30"/>
      <c r="O152" s="24"/>
      <c r="P152" s="24"/>
    </row>
    <row r="153" spans="2:16" x14ac:dyDescent="0.2">
      <c r="B153" s="13">
        <f t="shared" si="29"/>
        <v>49644</v>
      </c>
      <c r="C153" s="19">
        <f t="shared" si="23"/>
        <v>0</v>
      </c>
      <c r="D153" s="3" t="e">
        <f t="shared" si="30"/>
        <v>#NUM!</v>
      </c>
      <c r="E153" s="12" t="e">
        <f t="shared" si="31"/>
        <v>#NUM!</v>
      </c>
      <c r="F153" s="3" t="e">
        <f t="shared" si="24"/>
        <v>#NUM!</v>
      </c>
      <c r="G153" s="12" t="e">
        <f t="shared" si="25"/>
        <v>#NUM!</v>
      </c>
      <c r="H153" s="14"/>
      <c r="I153" s="3">
        <f t="shared" si="26"/>
        <v>0</v>
      </c>
      <c r="J153" s="3" t="e">
        <f t="shared" si="32"/>
        <v>#NUM!</v>
      </c>
      <c r="K153" s="5">
        <f t="shared" si="33"/>
        <v>144</v>
      </c>
      <c r="L153" s="3" t="e">
        <f t="shared" si="27"/>
        <v>#NUM!</v>
      </c>
      <c r="M153" s="12" t="e">
        <f t="shared" si="28"/>
        <v>#NUM!</v>
      </c>
      <c r="N153" s="30"/>
      <c r="O153" s="24"/>
      <c r="P153" s="24"/>
    </row>
    <row r="154" spans="2:16" x14ac:dyDescent="0.2">
      <c r="B154" s="13">
        <f t="shared" si="29"/>
        <v>49675</v>
      </c>
      <c r="C154" s="19">
        <f t="shared" si="23"/>
        <v>0</v>
      </c>
      <c r="D154" s="3" t="e">
        <f t="shared" si="30"/>
        <v>#NUM!</v>
      </c>
      <c r="E154" s="12" t="e">
        <f t="shared" si="31"/>
        <v>#NUM!</v>
      </c>
      <c r="F154" s="3" t="e">
        <f t="shared" si="24"/>
        <v>#NUM!</v>
      </c>
      <c r="G154" s="12" t="e">
        <f t="shared" si="25"/>
        <v>#NUM!</v>
      </c>
      <c r="H154" s="14"/>
      <c r="I154" s="3">
        <f t="shared" si="26"/>
        <v>0</v>
      </c>
      <c r="J154" s="3" t="e">
        <f t="shared" si="32"/>
        <v>#NUM!</v>
      </c>
      <c r="K154" s="5">
        <f t="shared" si="33"/>
        <v>145</v>
      </c>
      <c r="L154" s="3" t="e">
        <f t="shared" si="27"/>
        <v>#NUM!</v>
      </c>
      <c r="M154" s="12" t="e">
        <f t="shared" si="28"/>
        <v>#NUM!</v>
      </c>
      <c r="N154" s="30"/>
      <c r="O154" s="24"/>
      <c r="P154" s="24"/>
    </row>
    <row r="155" spans="2:16" x14ac:dyDescent="0.2">
      <c r="B155" s="13">
        <f t="shared" si="29"/>
        <v>49706</v>
      </c>
      <c r="C155" s="19">
        <f t="shared" si="23"/>
        <v>0</v>
      </c>
      <c r="D155" s="3" t="e">
        <f t="shared" si="30"/>
        <v>#NUM!</v>
      </c>
      <c r="E155" s="12" t="e">
        <f t="shared" si="31"/>
        <v>#NUM!</v>
      </c>
      <c r="F155" s="3" t="e">
        <f t="shared" si="24"/>
        <v>#NUM!</v>
      </c>
      <c r="G155" s="12" t="e">
        <f t="shared" si="25"/>
        <v>#NUM!</v>
      </c>
      <c r="H155" s="14"/>
      <c r="I155" s="3">
        <f t="shared" si="26"/>
        <v>0</v>
      </c>
      <c r="J155" s="3" t="e">
        <f t="shared" si="32"/>
        <v>#NUM!</v>
      </c>
      <c r="K155" s="5">
        <f t="shared" si="33"/>
        <v>146</v>
      </c>
      <c r="L155" s="3" t="e">
        <f t="shared" si="27"/>
        <v>#NUM!</v>
      </c>
      <c r="M155" s="12" t="e">
        <f t="shared" si="28"/>
        <v>#NUM!</v>
      </c>
      <c r="N155" s="30"/>
      <c r="O155" s="24"/>
      <c r="P155" s="24"/>
    </row>
    <row r="156" spans="2:16" x14ac:dyDescent="0.2">
      <c r="B156" s="13">
        <f t="shared" si="29"/>
        <v>49735</v>
      </c>
      <c r="C156" s="19">
        <f t="shared" si="23"/>
        <v>0</v>
      </c>
      <c r="D156" s="3" t="e">
        <f t="shared" si="30"/>
        <v>#NUM!</v>
      </c>
      <c r="E156" s="12" t="e">
        <f t="shared" si="31"/>
        <v>#NUM!</v>
      </c>
      <c r="F156" s="3" t="e">
        <f t="shared" si="24"/>
        <v>#NUM!</v>
      </c>
      <c r="G156" s="12" t="e">
        <f t="shared" si="25"/>
        <v>#NUM!</v>
      </c>
      <c r="H156" s="14"/>
      <c r="I156" s="3">
        <f t="shared" si="26"/>
        <v>0</v>
      </c>
      <c r="J156" s="3" t="e">
        <f t="shared" si="32"/>
        <v>#NUM!</v>
      </c>
      <c r="K156" s="5">
        <f t="shared" si="33"/>
        <v>147</v>
      </c>
      <c r="L156" s="3" t="e">
        <f t="shared" si="27"/>
        <v>#NUM!</v>
      </c>
      <c r="M156" s="12" t="e">
        <f t="shared" si="28"/>
        <v>#NUM!</v>
      </c>
      <c r="N156" s="30"/>
      <c r="O156" s="24"/>
      <c r="P156" s="24"/>
    </row>
    <row r="157" spans="2:16" x14ac:dyDescent="0.2">
      <c r="B157" s="13">
        <f t="shared" si="29"/>
        <v>49766</v>
      </c>
      <c r="C157" s="19">
        <f t="shared" si="23"/>
        <v>0</v>
      </c>
      <c r="D157" s="3" t="e">
        <f t="shared" si="30"/>
        <v>#NUM!</v>
      </c>
      <c r="E157" s="12" t="e">
        <f t="shared" si="31"/>
        <v>#NUM!</v>
      </c>
      <c r="F157" s="3" t="e">
        <f t="shared" si="24"/>
        <v>#NUM!</v>
      </c>
      <c r="G157" s="12" t="e">
        <f t="shared" si="25"/>
        <v>#NUM!</v>
      </c>
      <c r="H157" s="14"/>
      <c r="I157" s="3">
        <f t="shared" si="26"/>
        <v>0</v>
      </c>
      <c r="J157" s="3" t="e">
        <f t="shared" si="32"/>
        <v>#NUM!</v>
      </c>
      <c r="K157" s="5">
        <f t="shared" si="33"/>
        <v>148</v>
      </c>
      <c r="L157" s="3" t="e">
        <f t="shared" si="27"/>
        <v>#NUM!</v>
      </c>
      <c r="M157" s="12" t="e">
        <f t="shared" si="28"/>
        <v>#NUM!</v>
      </c>
      <c r="N157" s="30"/>
      <c r="O157" s="24"/>
      <c r="P157" s="24"/>
    </row>
    <row r="158" spans="2:16" x14ac:dyDescent="0.2">
      <c r="B158" s="13">
        <f t="shared" si="29"/>
        <v>49796</v>
      </c>
      <c r="C158" s="19">
        <f t="shared" si="23"/>
        <v>0</v>
      </c>
      <c r="D158" s="3" t="e">
        <f t="shared" si="30"/>
        <v>#NUM!</v>
      </c>
      <c r="E158" s="12" t="e">
        <f t="shared" si="31"/>
        <v>#NUM!</v>
      </c>
      <c r="F158" s="3" t="e">
        <f t="shared" si="24"/>
        <v>#NUM!</v>
      </c>
      <c r="G158" s="12" t="e">
        <f t="shared" si="25"/>
        <v>#NUM!</v>
      </c>
      <c r="H158" s="14"/>
      <c r="I158" s="3">
        <f t="shared" si="26"/>
        <v>0</v>
      </c>
      <c r="J158" s="3" t="e">
        <f t="shared" si="32"/>
        <v>#NUM!</v>
      </c>
      <c r="K158" s="5">
        <f t="shared" si="33"/>
        <v>149</v>
      </c>
      <c r="L158" s="3" t="e">
        <f t="shared" si="27"/>
        <v>#NUM!</v>
      </c>
      <c r="M158" s="12" t="e">
        <f t="shared" si="28"/>
        <v>#NUM!</v>
      </c>
      <c r="N158" s="30"/>
      <c r="O158" s="24"/>
      <c r="P158" s="24"/>
    </row>
    <row r="159" spans="2:16" x14ac:dyDescent="0.2">
      <c r="B159" s="13">
        <f t="shared" si="29"/>
        <v>49827</v>
      </c>
      <c r="C159" s="19">
        <f t="shared" si="23"/>
        <v>0</v>
      </c>
      <c r="D159" s="3" t="e">
        <f t="shared" si="30"/>
        <v>#NUM!</v>
      </c>
      <c r="E159" s="12" t="e">
        <f t="shared" si="31"/>
        <v>#NUM!</v>
      </c>
      <c r="F159" s="3" t="e">
        <f t="shared" si="24"/>
        <v>#NUM!</v>
      </c>
      <c r="G159" s="12" t="e">
        <f t="shared" si="25"/>
        <v>#NUM!</v>
      </c>
      <c r="H159" s="14"/>
      <c r="I159" s="3">
        <f t="shared" si="26"/>
        <v>0</v>
      </c>
      <c r="J159" s="3" t="e">
        <f t="shared" si="32"/>
        <v>#NUM!</v>
      </c>
      <c r="K159" s="5">
        <f t="shared" si="33"/>
        <v>150</v>
      </c>
      <c r="L159" s="3" t="e">
        <f t="shared" si="27"/>
        <v>#NUM!</v>
      </c>
      <c r="M159" s="12" t="e">
        <f t="shared" si="28"/>
        <v>#NUM!</v>
      </c>
      <c r="N159" s="30"/>
      <c r="O159" s="24"/>
      <c r="P159" s="24"/>
    </row>
    <row r="160" spans="2:16" x14ac:dyDescent="0.2">
      <c r="B160" s="13">
        <f t="shared" si="29"/>
        <v>49857</v>
      </c>
      <c r="C160" s="19">
        <f t="shared" si="23"/>
        <v>0</v>
      </c>
      <c r="D160" s="3" t="e">
        <f t="shared" si="30"/>
        <v>#NUM!</v>
      </c>
      <c r="E160" s="12" t="e">
        <f t="shared" si="31"/>
        <v>#NUM!</v>
      </c>
      <c r="F160" s="3" t="e">
        <f t="shared" si="24"/>
        <v>#NUM!</v>
      </c>
      <c r="G160" s="12" t="e">
        <f t="shared" si="25"/>
        <v>#NUM!</v>
      </c>
      <c r="H160" s="14"/>
      <c r="I160" s="3">
        <f t="shared" si="26"/>
        <v>0</v>
      </c>
      <c r="J160" s="3" t="e">
        <f t="shared" si="32"/>
        <v>#NUM!</v>
      </c>
      <c r="K160" s="5">
        <f t="shared" si="33"/>
        <v>151</v>
      </c>
      <c r="L160" s="3" t="e">
        <f t="shared" si="27"/>
        <v>#NUM!</v>
      </c>
      <c r="M160" s="12" t="e">
        <f t="shared" si="28"/>
        <v>#NUM!</v>
      </c>
      <c r="N160" s="30"/>
      <c r="O160" s="24"/>
      <c r="P160" s="24"/>
    </row>
    <row r="161" spans="2:16" x14ac:dyDescent="0.2">
      <c r="B161" s="13">
        <f t="shared" si="29"/>
        <v>49888</v>
      </c>
      <c r="C161" s="19">
        <f t="shared" si="23"/>
        <v>0</v>
      </c>
      <c r="D161" s="3" t="e">
        <f t="shared" si="30"/>
        <v>#NUM!</v>
      </c>
      <c r="E161" s="12" t="e">
        <f t="shared" si="31"/>
        <v>#NUM!</v>
      </c>
      <c r="F161" s="3" t="e">
        <f t="shared" si="24"/>
        <v>#NUM!</v>
      </c>
      <c r="G161" s="12" t="e">
        <f t="shared" si="25"/>
        <v>#NUM!</v>
      </c>
      <c r="H161" s="14"/>
      <c r="I161" s="3">
        <f t="shared" si="26"/>
        <v>0</v>
      </c>
      <c r="J161" s="3" t="e">
        <f t="shared" si="32"/>
        <v>#NUM!</v>
      </c>
      <c r="K161" s="5">
        <f t="shared" si="33"/>
        <v>152</v>
      </c>
      <c r="L161" s="3" t="e">
        <f t="shared" si="27"/>
        <v>#NUM!</v>
      </c>
      <c r="M161" s="12" t="e">
        <f t="shared" si="28"/>
        <v>#NUM!</v>
      </c>
      <c r="N161" s="30"/>
      <c r="O161" s="24"/>
      <c r="P161" s="24"/>
    </row>
    <row r="162" spans="2:16" x14ac:dyDescent="0.2">
      <c r="B162" s="13">
        <f t="shared" si="29"/>
        <v>49919</v>
      </c>
      <c r="C162" s="19">
        <f t="shared" si="23"/>
        <v>0</v>
      </c>
      <c r="D162" s="3" t="e">
        <f t="shared" si="30"/>
        <v>#NUM!</v>
      </c>
      <c r="E162" s="12" t="e">
        <f t="shared" si="31"/>
        <v>#NUM!</v>
      </c>
      <c r="F162" s="3" t="e">
        <f t="shared" si="24"/>
        <v>#NUM!</v>
      </c>
      <c r="G162" s="12" t="e">
        <f t="shared" si="25"/>
        <v>#NUM!</v>
      </c>
      <c r="H162" s="14"/>
      <c r="I162" s="3">
        <f t="shared" si="26"/>
        <v>0</v>
      </c>
      <c r="J162" s="3" t="e">
        <f t="shared" si="32"/>
        <v>#NUM!</v>
      </c>
      <c r="K162" s="5">
        <f t="shared" si="33"/>
        <v>153</v>
      </c>
      <c r="L162" s="3" t="e">
        <f t="shared" si="27"/>
        <v>#NUM!</v>
      </c>
      <c r="M162" s="12" t="e">
        <f t="shared" si="28"/>
        <v>#NUM!</v>
      </c>
      <c r="N162" s="30"/>
      <c r="O162" s="24"/>
      <c r="P162" s="24"/>
    </row>
    <row r="163" spans="2:16" x14ac:dyDescent="0.2">
      <c r="B163" s="13">
        <f t="shared" si="29"/>
        <v>49949</v>
      </c>
      <c r="C163" s="19">
        <f t="shared" si="23"/>
        <v>0</v>
      </c>
      <c r="D163" s="3" t="e">
        <f t="shared" si="30"/>
        <v>#NUM!</v>
      </c>
      <c r="E163" s="12" t="e">
        <f t="shared" si="31"/>
        <v>#NUM!</v>
      </c>
      <c r="F163" s="3" t="e">
        <f t="shared" si="24"/>
        <v>#NUM!</v>
      </c>
      <c r="G163" s="12" t="e">
        <f t="shared" si="25"/>
        <v>#NUM!</v>
      </c>
      <c r="H163" s="14"/>
      <c r="I163" s="3">
        <f t="shared" si="26"/>
        <v>0</v>
      </c>
      <c r="J163" s="3" t="e">
        <f t="shared" si="32"/>
        <v>#NUM!</v>
      </c>
      <c r="K163" s="5">
        <f t="shared" si="33"/>
        <v>154</v>
      </c>
      <c r="L163" s="3" t="e">
        <f t="shared" si="27"/>
        <v>#NUM!</v>
      </c>
      <c r="M163" s="12" t="e">
        <f t="shared" si="28"/>
        <v>#NUM!</v>
      </c>
      <c r="N163" s="30"/>
      <c r="O163" s="24"/>
      <c r="P163" s="24"/>
    </row>
    <row r="164" spans="2:16" x14ac:dyDescent="0.2">
      <c r="B164" s="13">
        <f t="shared" si="29"/>
        <v>49980</v>
      </c>
      <c r="C164" s="19">
        <f t="shared" si="23"/>
        <v>0</v>
      </c>
      <c r="D164" s="3" t="e">
        <f t="shared" si="30"/>
        <v>#NUM!</v>
      </c>
      <c r="E164" s="12" t="e">
        <f t="shared" si="31"/>
        <v>#NUM!</v>
      </c>
      <c r="F164" s="3" t="e">
        <f t="shared" si="24"/>
        <v>#NUM!</v>
      </c>
      <c r="G164" s="12" t="e">
        <f t="shared" si="25"/>
        <v>#NUM!</v>
      </c>
      <c r="H164" s="14"/>
      <c r="I164" s="3">
        <f t="shared" si="26"/>
        <v>0</v>
      </c>
      <c r="J164" s="3" t="e">
        <f t="shared" si="32"/>
        <v>#NUM!</v>
      </c>
      <c r="K164" s="5">
        <f t="shared" si="33"/>
        <v>155</v>
      </c>
      <c r="L164" s="3" t="e">
        <f t="shared" si="27"/>
        <v>#NUM!</v>
      </c>
      <c r="M164" s="12" t="e">
        <f t="shared" si="28"/>
        <v>#NUM!</v>
      </c>
      <c r="N164" s="30"/>
      <c r="O164" s="24"/>
      <c r="P164" s="24"/>
    </row>
    <row r="165" spans="2:16" x14ac:dyDescent="0.2">
      <c r="B165" s="13">
        <f t="shared" si="29"/>
        <v>50010</v>
      </c>
      <c r="C165" s="19">
        <f t="shared" si="23"/>
        <v>0</v>
      </c>
      <c r="D165" s="3" t="e">
        <f t="shared" si="30"/>
        <v>#NUM!</v>
      </c>
      <c r="E165" s="12" t="e">
        <f t="shared" si="31"/>
        <v>#NUM!</v>
      </c>
      <c r="F165" s="3" t="e">
        <f t="shared" si="24"/>
        <v>#NUM!</v>
      </c>
      <c r="G165" s="12" t="e">
        <f t="shared" si="25"/>
        <v>#NUM!</v>
      </c>
      <c r="H165" s="14"/>
      <c r="I165" s="3">
        <f t="shared" si="26"/>
        <v>0</v>
      </c>
      <c r="J165" s="3" t="e">
        <f t="shared" si="32"/>
        <v>#NUM!</v>
      </c>
      <c r="K165" s="5">
        <f t="shared" si="33"/>
        <v>156</v>
      </c>
      <c r="L165" s="3" t="e">
        <f t="shared" si="27"/>
        <v>#NUM!</v>
      </c>
      <c r="M165" s="12" t="e">
        <f t="shared" si="28"/>
        <v>#NUM!</v>
      </c>
      <c r="N165" s="30"/>
      <c r="O165" s="24"/>
      <c r="P165" s="24"/>
    </row>
    <row r="166" spans="2:16" x14ac:dyDescent="0.2">
      <c r="B166" s="13">
        <f t="shared" si="29"/>
        <v>50041</v>
      </c>
      <c r="C166" s="19">
        <f t="shared" si="23"/>
        <v>0</v>
      </c>
      <c r="D166" s="3" t="e">
        <f t="shared" si="30"/>
        <v>#NUM!</v>
      </c>
      <c r="E166" s="12" t="e">
        <f t="shared" si="31"/>
        <v>#NUM!</v>
      </c>
      <c r="F166" s="3" t="e">
        <f t="shared" si="24"/>
        <v>#NUM!</v>
      </c>
      <c r="G166" s="12" t="e">
        <f t="shared" si="25"/>
        <v>#NUM!</v>
      </c>
      <c r="H166" s="14"/>
      <c r="I166" s="3">
        <f t="shared" si="26"/>
        <v>0</v>
      </c>
      <c r="J166" s="3" t="e">
        <f t="shared" si="32"/>
        <v>#NUM!</v>
      </c>
      <c r="K166" s="5">
        <f t="shared" si="33"/>
        <v>157</v>
      </c>
      <c r="L166" s="3" t="e">
        <f t="shared" si="27"/>
        <v>#NUM!</v>
      </c>
      <c r="M166" s="12" t="e">
        <f t="shared" si="28"/>
        <v>#NUM!</v>
      </c>
      <c r="N166" s="30"/>
      <c r="O166" s="24"/>
      <c r="P166" s="24"/>
    </row>
    <row r="167" spans="2:16" x14ac:dyDescent="0.2">
      <c r="B167" s="13">
        <f t="shared" si="29"/>
        <v>50072</v>
      </c>
      <c r="C167" s="19">
        <f t="shared" si="23"/>
        <v>0</v>
      </c>
      <c r="D167" s="3" t="e">
        <f t="shared" si="30"/>
        <v>#NUM!</v>
      </c>
      <c r="E167" s="12" t="e">
        <f t="shared" si="31"/>
        <v>#NUM!</v>
      </c>
      <c r="F167" s="3" t="e">
        <f t="shared" si="24"/>
        <v>#NUM!</v>
      </c>
      <c r="G167" s="12" t="e">
        <f t="shared" si="25"/>
        <v>#NUM!</v>
      </c>
      <c r="H167" s="14"/>
      <c r="I167" s="3">
        <f t="shared" si="26"/>
        <v>0</v>
      </c>
      <c r="J167" s="3" t="e">
        <f t="shared" si="32"/>
        <v>#NUM!</v>
      </c>
      <c r="K167" s="5">
        <f t="shared" si="33"/>
        <v>158</v>
      </c>
      <c r="L167" s="3" t="e">
        <f t="shared" si="27"/>
        <v>#NUM!</v>
      </c>
      <c r="M167" s="12" t="e">
        <f t="shared" si="28"/>
        <v>#NUM!</v>
      </c>
      <c r="N167" s="30"/>
      <c r="O167" s="24"/>
      <c r="P167" s="24"/>
    </row>
    <row r="168" spans="2:16" x14ac:dyDescent="0.2">
      <c r="B168" s="13">
        <f t="shared" si="29"/>
        <v>50100</v>
      </c>
      <c r="C168" s="19">
        <f t="shared" si="23"/>
        <v>0</v>
      </c>
      <c r="D168" s="3" t="e">
        <f t="shared" si="30"/>
        <v>#NUM!</v>
      </c>
      <c r="E168" s="12" t="e">
        <f t="shared" si="31"/>
        <v>#NUM!</v>
      </c>
      <c r="F168" s="3" t="e">
        <f t="shared" si="24"/>
        <v>#NUM!</v>
      </c>
      <c r="G168" s="12" t="e">
        <f t="shared" si="25"/>
        <v>#NUM!</v>
      </c>
      <c r="H168" s="14"/>
      <c r="I168" s="3">
        <f t="shared" si="26"/>
        <v>0</v>
      </c>
      <c r="J168" s="3" t="e">
        <f t="shared" si="32"/>
        <v>#NUM!</v>
      </c>
      <c r="K168" s="5">
        <f t="shared" si="33"/>
        <v>159</v>
      </c>
      <c r="L168" s="3" t="e">
        <f t="shared" si="27"/>
        <v>#NUM!</v>
      </c>
      <c r="M168" s="12" t="e">
        <f t="shared" si="28"/>
        <v>#NUM!</v>
      </c>
      <c r="N168" s="30"/>
      <c r="O168" s="24"/>
      <c r="P168" s="24"/>
    </row>
    <row r="169" spans="2:16" x14ac:dyDescent="0.2">
      <c r="B169" s="13">
        <f t="shared" si="29"/>
        <v>50131</v>
      </c>
      <c r="C169" s="19">
        <f t="shared" si="23"/>
        <v>0</v>
      </c>
      <c r="D169" s="3" t="e">
        <f t="shared" si="30"/>
        <v>#NUM!</v>
      </c>
      <c r="E169" s="12" t="e">
        <f t="shared" si="31"/>
        <v>#NUM!</v>
      </c>
      <c r="F169" s="3" t="e">
        <f t="shared" si="24"/>
        <v>#NUM!</v>
      </c>
      <c r="G169" s="12" t="e">
        <f t="shared" si="25"/>
        <v>#NUM!</v>
      </c>
      <c r="H169" s="14"/>
      <c r="I169" s="3">
        <f t="shared" si="26"/>
        <v>0</v>
      </c>
      <c r="J169" s="3" t="e">
        <f t="shared" si="32"/>
        <v>#NUM!</v>
      </c>
      <c r="K169" s="5">
        <f t="shared" si="33"/>
        <v>160</v>
      </c>
      <c r="L169" s="3" t="e">
        <f t="shared" si="27"/>
        <v>#NUM!</v>
      </c>
      <c r="M169" s="12" t="e">
        <f t="shared" si="28"/>
        <v>#NUM!</v>
      </c>
      <c r="N169" s="30"/>
      <c r="O169" s="24"/>
      <c r="P169" s="24"/>
    </row>
    <row r="170" spans="2:16" x14ac:dyDescent="0.2">
      <c r="B170" s="13">
        <f t="shared" si="29"/>
        <v>50161</v>
      </c>
      <c r="C170" s="19">
        <f t="shared" si="23"/>
        <v>0</v>
      </c>
      <c r="D170" s="3" t="e">
        <f t="shared" si="30"/>
        <v>#NUM!</v>
      </c>
      <c r="E170" s="12" t="e">
        <f t="shared" si="31"/>
        <v>#NUM!</v>
      </c>
      <c r="F170" s="3" t="e">
        <f t="shared" si="24"/>
        <v>#NUM!</v>
      </c>
      <c r="G170" s="12" t="e">
        <f t="shared" si="25"/>
        <v>#NUM!</v>
      </c>
      <c r="H170" s="14"/>
      <c r="I170" s="3">
        <f t="shared" si="26"/>
        <v>0</v>
      </c>
      <c r="J170" s="3" t="e">
        <f t="shared" si="32"/>
        <v>#NUM!</v>
      </c>
      <c r="K170" s="5">
        <f t="shared" si="33"/>
        <v>161</v>
      </c>
      <c r="L170" s="3" t="e">
        <f t="shared" si="27"/>
        <v>#NUM!</v>
      </c>
      <c r="M170" s="12" t="e">
        <f t="shared" si="28"/>
        <v>#NUM!</v>
      </c>
      <c r="N170" s="30"/>
      <c r="O170" s="24"/>
      <c r="P170" s="24"/>
    </row>
    <row r="171" spans="2:16" x14ac:dyDescent="0.2">
      <c r="B171" s="13">
        <f t="shared" si="29"/>
        <v>50192</v>
      </c>
      <c r="C171" s="19">
        <f t="shared" si="23"/>
        <v>0</v>
      </c>
      <c r="D171" s="3" t="e">
        <f t="shared" si="30"/>
        <v>#NUM!</v>
      </c>
      <c r="E171" s="12" t="e">
        <f t="shared" si="31"/>
        <v>#NUM!</v>
      </c>
      <c r="F171" s="3" t="e">
        <f t="shared" si="24"/>
        <v>#NUM!</v>
      </c>
      <c r="G171" s="12" t="e">
        <f t="shared" si="25"/>
        <v>#NUM!</v>
      </c>
      <c r="H171" s="14"/>
      <c r="I171" s="3">
        <f t="shared" si="26"/>
        <v>0</v>
      </c>
      <c r="J171" s="3" t="e">
        <f t="shared" si="32"/>
        <v>#NUM!</v>
      </c>
      <c r="K171" s="5">
        <f t="shared" si="33"/>
        <v>162</v>
      </c>
      <c r="L171" s="3" t="e">
        <f t="shared" si="27"/>
        <v>#NUM!</v>
      </c>
      <c r="M171" s="12" t="e">
        <f t="shared" si="28"/>
        <v>#NUM!</v>
      </c>
      <c r="N171" s="30"/>
      <c r="O171" s="24"/>
      <c r="P171" s="24"/>
    </row>
    <row r="172" spans="2:16" x14ac:dyDescent="0.2">
      <c r="B172" s="13">
        <f t="shared" si="29"/>
        <v>50222</v>
      </c>
      <c r="C172" s="19">
        <f t="shared" si="23"/>
        <v>0</v>
      </c>
      <c r="D172" s="3" t="e">
        <f t="shared" si="30"/>
        <v>#NUM!</v>
      </c>
      <c r="E172" s="12" t="e">
        <f t="shared" si="31"/>
        <v>#NUM!</v>
      </c>
      <c r="F172" s="3" t="e">
        <f t="shared" si="24"/>
        <v>#NUM!</v>
      </c>
      <c r="G172" s="12" t="e">
        <f t="shared" si="25"/>
        <v>#NUM!</v>
      </c>
      <c r="H172" s="14"/>
      <c r="I172" s="3">
        <f t="shared" si="26"/>
        <v>0</v>
      </c>
      <c r="J172" s="3" t="e">
        <f t="shared" si="32"/>
        <v>#NUM!</v>
      </c>
      <c r="K172" s="5">
        <f t="shared" si="33"/>
        <v>163</v>
      </c>
      <c r="L172" s="3" t="e">
        <f t="shared" si="27"/>
        <v>#NUM!</v>
      </c>
      <c r="M172" s="12" t="e">
        <f t="shared" si="28"/>
        <v>#NUM!</v>
      </c>
      <c r="N172" s="30"/>
      <c r="O172" s="24"/>
      <c r="P172" s="24"/>
    </row>
    <row r="173" spans="2:16" x14ac:dyDescent="0.2">
      <c r="B173" s="13">
        <f t="shared" si="29"/>
        <v>50253</v>
      </c>
      <c r="C173" s="19">
        <f t="shared" si="23"/>
        <v>0</v>
      </c>
      <c r="D173" s="3" t="e">
        <f t="shared" si="30"/>
        <v>#NUM!</v>
      </c>
      <c r="E173" s="12" t="e">
        <f t="shared" si="31"/>
        <v>#NUM!</v>
      </c>
      <c r="F173" s="3" t="e">
        <f t="shared" si="24"/>
        <v>#NUM!</v>
      </c>
      <c r="G173" s="12" t="e">
        <f t="shared" si="25"/>
        <v>#NUM!</v>
      </c>
      <c r="H173" s="14"/>
      <c r="I173" s="3">
        <f t="shared" si="26"/>
        <v>0</v>
      </c>
      <c r="J173" s="3" t="e">
        <f t="shared" si="32"/>
        <v>#NUM!</v>
      </c>
      <c r="K173" s="5">
        <f t="shared" si="33"/>
        <v>164</v>
      </c>
      <c r="L173" s="3" t="e">
        <f t="shared" si="27"/>
        <v>#NUM!</v>
      </c>
      <c r="M173" s="12" t="e">
        <f t="shared" si="28"/>
        <v>#NUM!</v>
      </c>
      <c r="N173" s="30"/>
      <c r="O173" s="24"/>
      <c r="P173" s="24"/>
    </row>
    <row r="174" spans="2:16" x14ac:dyDescent="0.2">
      <c r="B174" s="13">
        <f t="shared" si="29"/>
        <v>50284</v>
      </c>
      <c r="C174" s="19">
        <f t="shared" si="23"/>
        <v>0</v>
      </c>
      <c r="D174" s="3" t="e">
        <f t="shared" si="30"/>
        <v>#NUM!</v>
      </c>
      <c r="E174" s="12" t="e">
        <f t="shared" si="31"/>
        <v>#NUM!</v>
      </c>
      <c r="F174" s="3" t="e">
        <f t="shared" si="24"/>
        <v>#NUM!</v>
      </c>
      <c r="G174" s="12" t="e">
        <f t="shared" si="25"/>
        <v>#NUM!</v>
      </c>
      <c r="H174" s="14"/>
      <c r="I174" s="3">
        <f t="shared" si="26"/>
        <v>0</v>
      </c>
      <c r="J174" s="3" t="e">
        <f t="shared" si="32"/>
        <v>#NUM!</v>
      </c>
      <c r="K174" s="5">
        <f t="shared" si="33"/>
        <v>165</v>
      </c>
      <c r="L174" s="3" t="e">
        <f t="shared" si="27"/>
        <v>#NUM!</v>
      </c>
      <c r="M174" s="12" t="e">
        <f t="shared" si="28"/>
        <v>#NUM!</v>
      </c>
      <c r="N174" s="30"/>
      <c r="O174" s="24"/>
      <c r="P174" s="24"/>
    </row>
    <row r="175" spans="2:16" x14ac:dyDescent="0.2">
      <c r="B175" s="13">
        <f t="shared" si="29"/>
        <v>50314</v>
      </c>
      <c r="C175" s="19">
        <f t="shared" si="23"/>
        <v>0</v>
      </c>
      <c r="D175" s="3" t="e">
        <f t="shared" si="30"/>
        <v>#NUM!</v>
      </c>
      <c r="E175" s="12" t="e">
        <f t="shared" si="31"/>
        <v>#NUM!</v>
      </c>
      <c r="F175" s="3" t="e">
        <f t="shared" si="24"/>
        <v>#NUM!</v>
      </c>
      <c r="G175" s="12" t="e">
        <f t="shared" si="25"/>
        <v>#NUM!</v>
      </c>
      <c r="H175" s="14"/>
      <c r="I175" s="3">
        <f t="shared" si="26"/>
        <v>0</v>
      </c>
      <c r="J175" s="3" t="e">
        <f t="shared" si="32"/>
        <v>#NUM!</v>
      </c>
      <c r="K175" s="5">
        <f t="shared" si="33"/>
        <v>166</v>
      </c>
      <c r="L175" s="3" t="e">
        <f t="shared" si="27"/>
        <v>#NUM!</v>
      </c>
      <c r="M175" s="12" t="e">
        <f t="shared" si="28"/>
        <v>#NUM!</v>
      </c>
      <c r="N175" s="30"/>
      <c r="O175" s="24"/>
      <c r="P175" s="24"/>
    </row>
    <row r="176" spans="2:16" x14ac:dyDescent="0.2">
      <c r="B176" s="13">
        <f t="shared" si="29"/>
        <v>50345</v>
      </c>
      <c r="C176" s="19">
        <f t="shared" si="23"/>
        <v>0</v>
      </c>
      <c r="D176" s="3" t="e">
        <f t="shared" si="30"/>
        <v>#NUM!</v>
      </c>
      <c r="E176" s="12" t="e">
        <f t="shared" si="31"/>
        <v>#NUM!</v>
      </c>
      <c r="F176" s="3" t="e">
        <f t="shared" si="24"/>
        <v>#NUM!</v>
      </c>
      <c r="G176" s="12" t="e">
        <f t="shared" si="25"/>
        <v>#NUM!</v>
      </c>
      <c r="H176" s="14"/>
      <c r="I176" s="3">
        <f t="shared" si="26"/>
        <v>0</v>
      </c>
      <c r="J176" s="3" t="e">
        <f t="shared" si="32"/>
        <v>#NUM!</v>
      </c>
      <c r="K176" s="5">
        <f t="shared" si="33"/>
        <v>167</v>
      </c>
      <c r="L176" s="3" t="e">
        <f t="shared" si="27"/>
        <v>#NUM!</v>
      </c>
      <c r="M176" s="12" t="e">
        <f t="shared" si="28"/>
        <v>#NUM!</v>
      </c>
      <c r="N176" s="30"/>
      <c r="O176" s="24"/>
      <c r="P176" s="24"/>
    </row>
    <row r="177" spans="2:16" x14ac:dyDescent="0.2">
      <c r="B177" s="13">
        <f t="shared" si="29"/>
        <v>50375</v>
      </c>
      <c r="C177" s="19">
        <f t="shared" si="23"/>
        <v>0</v>
      </c>
      <c r="D177" s="3" t="e">
        <f t="shared" si="30"/>
        <v>#NUM!</v>
      </c>
      <c r="E177" s="12" t="e">
        <f t="shared" si="31"/>
        <v>#NUM!</v>
      </c>
      <c r="F177" s="3" t="e">
        <f t="shared" si="24"/>
        <v>#NUM!</v>
      </c>
      <c r="G177" s="12" t="e">
        <f t="shared" si="25"/>
        <v>#NUM!</v>
      </c>
      <c r="H177" s="14"/>
      <c r="I177" s="3">
        <f t="shared" si="26"/>
        <v>0</v>
      </c>
      <c r="J177" s="3" t="e">
        <f t="shared" si="32"/>
        <v>#NUM!</v>
      </c>
      <c r="K177" s="5">
        <f t="shared" si="33"/>
        <v>168</v>
      </c>
      <c r="L177" s="3" t="e">
        <f t="shared" si="27"/>
        <v>#NUM!</v>
      </c>
      <c r="M177" s="12" t="e">
        <f t="shared" si="28"/>
        <v>#NUM!</v>
      </c>
      <c r="N177" s="30"/>
      <c r="O177" s="24"/>
      <c r="P177" s="24"/>
    </row>
    <row r="178" spans="2:16" x14ac:dyDescent="0.2">
      <c r="B178" s="13">
        <f t="shared" si="29"/>
        <v>50406</v>
      </c>
      <c r="C178" s="19">
        <f t="shared" si="23"/>
        <v>0</v>
      </c>
      <c r="D178" s="3" t="e">
        <f t="shared" si="30"/>
        <v>#NUM!</v>
      </c>
      <c r="E178" s="12" t="e">
        <f t="shared" si="31"/>
        <v>#NUM!</v>
      </c>
      <c r="F178" s="3" t="e">
        <f t="shared" si="24"/>
        <v>#NUM!</v>
      </c>
      <c r="G178" s="12" t="e">
        <f t="shared" si="25"/>
        <v>#NUM!</v>
      </c>
      <c r="H178" s="14"/>
      <c r="I178" s="3">
        <f t="shared" si="26"/>
        <v>0</v>
      </c>
      <c r="J178" s="3" t="e">
        <f t="shared" si="32"/>
        <v>#NUM!</v>
      </c>
      <c r="K178" s="5">
        <f t="shared" si="33"/>
        <v>169</v>
      </c>
      <c r="L178" s="3" t="e">
        <f t="shared" si="27"/>
        <v>#NUM!</v>
      </c>
      <c r="M178" s="12" t="e">
        <f t="shared" si="28"/>
        <v>#NUM!</v>
      </c>
      <c r="N178" s="30"/>
      <c r="O178" s="24"/>
      <c r="P178" s="24"/>
    </row>
    <row r="179" spans="2:16" x14ac:dyDescent="0.2">
      <c r="B179" s="13">
        <f t="shared" si="29"/>
        <v>50437</v>
      </c>
      <c r="C179" s="19">
        <f t="shared" si="23"/>
        <v>0</v>
      </c>
      <c r="D179" s="3" t="e">
        <f t="shared" si="30"/>
        <v>#NUM!</v>
      </c>
      <c r="E179" s="12" t="e">
        <f t="shared" si="31"/>
        <v>#NUM!</v>
      </c>
      <c r="F179" s="3" t="e">
        <f t="shared" si="24"/>
        <v>#NUM!</v>
      </c>
      <c r="G179" s="12" t="e">
        <f t="shared" si="25"/>
        <v>#NUM!</v>
      </c>
      <c r="H179" s="14"/>
      <c r="I179" s="3">
        <f t="shared" si="26"/>
        <v>0</v>
      </c>
      <c r="J179" s="3" t="e">
        <f t="shared" si="32"/>
        <v>#NUM!</v>
      </c>
      <c r="K179" s="5">
        <f t="shared" si="33"/>
        <v>170</v>
      </c>
      <c r="L179" s="3" t="e">
        <f t="shared" si="27"/>
        <v>#NUM!</v>
      </c>
      <c r="M179" s="12" t="e">
        <f t="shared" si="28"/>
        <v>#NUM!</v>
      </c>
      <c r="N179" s="30"/>
      <c r="O179" s="24"/>
      <c r="P179" s="24"/>
    </row>
    <row r="180" spans="2:16" x14ac:dyDescent="0.2">
      <c r="B180" s="13">
        <f t="shared" si="29"/>
        <v>50465</v>
      </c>
      <c r="C180" s="19">
        <f t="shared" si="23"/>
        <v>0</v>
      </c>
      <c r="D180" s="3" t="e">
        <f t="shared" si="30"/>
        <v>#NUM!</v>
      </c>
      <c r="E180" s="12" t="e">
        <f t="shared" si="31"/>
        <v>#NUM!</v>
      </c>
      <c r="F180" s="3" t="e">
        <f t="shared" si="24"/>
        <v>#NUM!</v>
      </c>
      <c r="G180" s="12" t="e">
        <f t="shared" si="25"/>
        <v>#NUM!</v>
      </c>
      <c r="H180" s="14"/>
      <c r="I180" s="3">
        <f t="shared" si="26"/>
        <v>0</v>
      </c>
      <c r="J180" s="3" t="e">
        <f t="shared" si="32"/>
        <v>#NUM!</v>
      </c>
      <c r="K180" s="5">
        <f t="shared" si="33"/>
        <v>171</v>
      </c>
      <c r="L180" s="3" t="e">
        <f t="shared" si="27"/>
        <v>#NUM!</v>
      </c>
      <c r="M180" s="12" t="e">
        <f t="shared" si="28"/>
        <v>#NUM!</v>
      </c>
      <c r="N180" s="30"/>
      <c r="O180" s="24"/>
      <c r="P180" s="24"/>
    </row>
    <row r="181" spans="2:16" x14ac:dyDescent="0.2">
      <c r="B181" s="13">
        <f t="shared" si="29"/>
        <v>50496</v>
      </c>
      <c r="C181" s="19">
        <f t="shared" si="23"/>
        <v>0</v>
      </c>
      <c r="D181" s="3" t="e">
        <f t="shared" si="30"/>
        <v>#NUM!</v>
      </c>
      <c r="E181" s="12" t="e">
        <f t="shared" si="31"/>
        <v>#NUM!</v>
      </c>
      <c r="F181" s="3" t="e">
        <f t="shared" si="24"/>
        <v>#NUM!</v>
      </c>
      <c r="G181" s="12" t="e">
        <f t="shared" si="25"/>
        <v>#NUM!</v>
      </c>
      <c r="H181" s="14"/>
      <c r="I181" s="3">
        <f t="shared" si="26"/>
        <v>0</v>
      </c>
      <c r="J181" s="3" t="e">
        <f t="shared" si="32"/>
        <v>#NUM!</v>
      </c>
      <c r="K181" s="5">
        <f t="shared" si="33"/>
        <v>172</v>
      </c>
      <c r="L181" s="3" t="e">
        <f t="shared" si="27"/>
        <v>#NUM!</v>
      </c>
      <c r="M181" s="12" t="e">
        <f t="shared" si="28"/>
        <v>#NUM!</v>
      </c>
      <c r="N181" s="30"/>
      <c r="O181" s="24"/>
      <c r="P181" s="24"/>
    </row>
    <row r="182" spans="2:16" x14ac:dyDescent="0.2">
      <c r="B182" s="13">
        <f t="shared" si="29"/>
        <v>50526</v>
      </c>
      <c r="C182" s="19">
        <f t="shared" si="23"/>
        <v>0</v>
      </c>
      <c r="D182" s="3" t="e">
        <f t="shared" si="30"/>
        <v>#NUM!</v>
      </c>
      <c r="E182" s="12" t="e">
        <f t="shared" si="31"/>
        <v>#NUM!</v>
      </c>
      <c r="F182" s="3" t="e">
        <f t="shared" si="24"/>
        <v>#NUM!</v>
      </c>
      <c r="G182" s="12" t="e">
        <f t="shared" si="25"/>
        <v>#NUM!</v>
      </c>
      <c r="H182" s="14"/>
      <c r="I182" s="3">
        <f t="shared" si="26"/>
        <v>0</v>
      </c>
      <c r="J182" s="3" t="e">
        <f t="shared" si="32"/>
        <v>#NUM!</v>
      </c>
      <c r="K182" s="5">
        <f t="shared" si="33"/>
        <v>173</v>
      </c>
      <c r="L182" s="3" t="e">
        <f t="shared" si="27"/>
        <v>#NUM!</v>
      </c>
      <c r="M182" s="12" t="e">
        <f t="shared" si="28"/>
        <v>#NUM!</v>
      </c>
      <c r="N182" s="30"/>
      <c r="O182" s="24"/>
      <c r="P182" s="24"/>
    </row>
    <row r="183" spans="2:16" x14ac:dyDescent="0.2">
      <c r="B183" s="13">
        <f t="shared" si="29"/>
        <v>50557</v>
      </c>
      <c r="C183" s="19">
        <f t="shared" si="23"/>
        <v>0</v>
      </c>
      <c r="D183" s="3" t="e">
        <f t="shared" si="30"/>
        <v>#NUM!</v>
      </c>
      <c r="E183" s="12" t="e">
        <f t="shared" si="31"/>
        <v>#NUM!</v>
      </c>
      <c r="F183" s="3" t="e">
        <f t="shared" si="24"/>
        <v>#NUM!</v>
      </c>
      <c r="G183" s="12" t="e">
        <f t="shared" si="25"/>
        <v>#NUM!</v>
      </c>
      <c r="H183" s="14"/>
      <c r="I183" s="3">
        <f t="shared" si="26"/>
        <v>0</v>
      </c>
      <c r="J183" s="3" t="e">
        <f t="shared" si="32"/>
        <v>#NUM!</v>
      </c>
      <c r="K183" s="5">
        <f t="shared" si="33"/>
        <v>174</v>
      </c>
      <c r="L183" s="3" t="e">
        <f t="shared" si="27"/>
        <v>#NUM!</v>
      </c>
      <c r="M183" s="12" t="e">
        <f t="shared" si="28"/>
        <v>#NUM!</v>
      </c>
      <c r="N183" s="30"/>
      <c r="O183" s="24"/>
      <c r="P183" s="24"/>
    </row>
    <row r="184" spans="2:16" x14ac:dyDescent="0.2">
      <c r="B184" s="13">
        <f t="shared" si="29"/>
        <v>50587</v>
      </c>
      <c r="C184" s="19">
        <f t="shared" si="23"/>
        <v>0</v>
      </c>
      <c r="D184" s="3" t="e">
        <f t="shared" si="30"/>
        <v>#NUM!</v>
      </c>
      <c r="E184" s="12" t="e">
        <f t="shared" si="31"/>
        <v>#NUM!</v>
      </c>
      <c r="F184" s="3" t="e">
        <f t="shared" si="24"/>
        <v>#NUM!</v>
      </c>
      <c r="G184" s="12" t="e">
        <f t="shared" si="25"/>
        <v>#NUM!</v>
      </c>
      <c r="H184" s="14"/>
      <c r="I184" s="3">
        <f t="shared" si="26"/>
        <v>0</v>
      </c>
      <c r="J184" s="3" t="e">
        <f t="shared" si="32"/>
        <v>#NUM!</v>
      </c>
      <c r="K184" s="5">
        <f t="shared" si="33"/>
        <v>175</v>
      </c>
      <c r="L184" s="3" t="e">
        <f t="shared" si="27"/>
        <v>#NUM!</v>
      </c>
      <c r="M184" s="12" t="e">
        <f t="shared" si="28"/>
        <v>#NUM!</v>
      </c>
      <c r="N184" s="30"/>
      <c r="O184" s="24"/>
      <c r="P184" s="24"/>
    </row>
    <row r="185" spans="2:16" x14ac:dyDescent="0.2">
      <c r="B185" s="13">
        <f t="shared" si="29"/>
        <v>50618</v>
      </c>
      <c r="C185" s="19">
        <f t="shared" si="23"/>
        <v>0</v>
      </c>
      <c r="D185" s="3" t="e">
        <f t="shared" si="30"/>
        <v>#NUM!</v>
      </c>
      <c r="E185" s="12" t="e">
        <f t="shared" si="31"/>
        <v>#NUM!</v>
      </c>
      <c r="F185" s="3" t="e">
        <f t="shared" si="24"/>
        <v>#NUM!</v>
      </c>
      <c r="G185" s="12" t="e">
        <f t="shared" si="25"/>
        <v>#NUM!</v>
      </c>
      <c r="H185" s="14"/>
      <c r="I185" s="3">
        <f t="shared" si="26"/>
        <v>0</v>
      </c>
      <c r="J185" s="3" t="e">
        <f t="shared" si="32"/>
        <v>#NUM!</v>
      </c>
      <c r="K185" s="5">
        <f t="shared" si="33"/>
        <v>176</v>
      </c>
      <c r="L185" s="3" t="e">
        <f t="shared" si="27"/>
        <v>#NUM!</v>
      </c>
      <c r="M185" s="12" t="e">
        <f t="shared" si="28"/>
        <v>#NUM!</v>
      </c>
      <c r="N185" s="30"/>
      <c r="O185" s="24"/>
      <c r="P185" s="24"/>
    </row>
    <row r="186" spans="2:16" x14ac:dyDescent="0.2">
      <c r="B186" s="13">
        <f t="shared" si="29"/>
        <v>50649</v>
      </c>
      <c r="C186" s="19">
        <f t="shared" si="23"/>
        <v>0</v>
      </c>
      <c r="D186" s="3" t="e">
        <f t="shared" si="30"/>
        <v>#NUM!</v>
      </c>
      <c r="E186" s="12" t="e">
        <f t="shared" si="31"/>
        <v>#NUM!</v>
      </c>
      <c r="F186" s="3" t="e">
        <f t="shared" si="24"/>
        <v>#NUM!</v>
      </c>
      <c r="G186" s="12" t="e">
        <f t="shared" si="25"/>
        <v>#NUM!</v>
      </c>
      <c r="H186" s="14"/>
      <c r="I186" s="3">
        <f t="shared" si="26"/>
        <v>0</v>
      </c>
      <c r="J186" s="3" t="e">
        <f t="shared" si="32"/>
        <v>#NUM!</v>
      </c>
      <c r="K186" s="5">
        <f t="shared" si="33"/>
        <v>177</v>
      </c>
      <c r="L186" s="3" t="e">
        <f t="shared" si="27"/>
        <v>#NUM!</v>
      </c>
      <c r="M186" s="12" t="e">
        <f t="shared" si="28"/>
        <v>#NUM!</v>
      </c>
      <c r="N186" s="30"/>
      <c r="O186" s="24"/>
      <c r="P186" s="24"/>
    </row>
    <row r="187" spans="2:16" x14ac:dyDescent="0.2">
      <c r="B187" s="13">
        <f t="shared" si="29"/>
        <v>50679</v>
      </c>
      <c r="C187" s="19">
        <f t="shared" si="23"/>
        <v>0</v>
      </c>
      <c r="D187" s="3" t="e">
        <f t="shared" si="30"/>
        <v>#NUM!</v>
      </c>
      <c r="E187" s="12" t="e">
        <f t="shared" si="31"/>
        <v>#NUM!</v>
      </c>
      <c r="F187" s="3" t="e">
        <f t="shared" si="24"/>
        <v>#NUM!</v>
      </c>
      <c r="G187" s="12" t="e">
        <f t="shared" si="25"/>
        <v>#NUM!</v>
      </c>
      <c r="H187" s="14"/>
      <c r="I187" s="3">
        <f t="shared" si="26"/>
        <v>0</v>
      </c>
      <c r="J187" s="3" t="e">
        <f t="shared" si="32"/>
        <v>#NUM!</v>
      </c>
      <c r="K187" s="5">
        <f t="shared" si="33"/>
        <v>178</v>
      </c>
      <c r="L187" s="3" t="e">
        <f t="shared" si="27"/>
        <v>#NUM!</v>
      </c>
      <c r="M187" s="12" t="e">
        <f t="shared" si="28"/>
        <v>#NUM!</v>
      </c>
      <c r="N187" s="30"/>
      <c r="O187" s="24"/>
      <c r="P187" s="24"/>
    </row>
    <row r="188" spans="2:16" x14ac:dyDescent="0.2">
      <c r="B188" s="13">
        <f t="shared" si="29"/>
        <v>50710</v>
      </c>
      <c r="C188" s="19">
        <f t="shared" si="23"/>
        <v>0</v>
      </c>
      <c r="D188" s="3" t="e">
        <f t="shared" si="30"/>
        <v>#NUM!</v>
      </c>
      <c r="E188" s="12" t="e">
        <f t="shared" si="31"/>
        <v>#NUM!</v>
      </c>
      <c r="F188" s="3" t="e">
        <f t="shared" si="24"/>
        <v>#NUM!</v>
      </c>
      <c r="G188" s="12" t="e">
        <f t="shared" si="25"/>
        <v>#NUM!</v>
      </c>
      <c r="H188" s="14"/>
      <c r="I188" s="3">
        <f t="shared" si="26"/>
        <v>0</v>
      </c>
      <c r="J188" s="3" t="e">
        <f t="shared" si="32"/>
        <v>#NUM!</v>
      </c>
      <c r="K188" s="5">
        <f t="shared" si="33"/>
        <v>179</v>
      </c>
      <c r="L188" s="3" t="e">
        <f t="shared" si="27"/>
        <v>#NUM!</v>
      </c>
      <c r="M188" s="12" t="e">
        <f t="shared" si="28"/>
        <v>#NUM!</v>
      </c>
      <c r="N188" s="30"/>
      <c r="O188" s="24"/>
      <c r="P188" s="24"/>
    </row>
    <row r="189" spans="2:16" x14ac:dyDescent="0.2">
      <c r="B189" s="13">
        <f t="shared" si="29"/>
        <v>50740</v>
      </c>
      <c r="C189" s="19">
        <f t="shared" si="23"/>
        <v>0</v>
      </c>
      <c r="D189" s="3" t="e">
        <f t="shared" si="30"/>
        <v>#NUM!</v>
      </c>
      <c r="E189" s="12" t="e">
        <f t="shared" si="31"/>
        <v>#NUM!</v>
      </c>
      <c r="F189" s="3" t="e">
        <f t="shared" si="24"/>
        <v>#NUM!</v>
      </c>
      <c r="G189" s="12" t="e">
        <f t="shared" si="25"/>
        <v>#NUM!</v>
      </c>
      <c r="H189" s="14"/>
      <c r="I189" s="3">
        <f t="shared" si="26"/>
        <v>0</v>
      </c>
      <c r="J189" s="3" t="e">
        <f t="shared" si="32"/>
        <v>#NUM!</v>
      </c>
      <c r="K189" s="5">
        <f t="shared" si="33"/>
        <v>180</v>
      </c>
      <c r="L189" s="3" t="e">
        <f t="shared" si="27"/>
        <v>#NUM!</v>
      </c>
      <c r="M189" s="12" t="e">
        <f t="shared" si="28"/>
        <v>#NUM!</v>
      </c>
      <c r="N189" s="30"/>
      <c r="O189" s="24"/>
      <c r="P189" s="24"/>
    </row>
    <row r="190" spans="2:16" x14ac:dyDescent="0.2">
      <c r="B190" s="13">
        <f t="shared" si="29"/>
        <v>50771</v>
      </c>
      <c r="C190" s="19">
        <f t="shared" si="23"/>
        <v>0</v>
      </c>
      <c r="D190" s="3" t="e">
        <f t="shared" si="30"/>
        <v>#NUM!</v>
      </c>
      <c r="E190" s="12" t="e">
        <f t="shared" si="31"/>
        <v>#NUM!</v>
      </c>
      <c r="F190" s="3" t="e">
        <f t="shared" si="24"/>
        <v>#NUM!</v>
      </c>
      <c r="G190" s="12" t="e">
        <f t="shared" si="25"/>
        <v>#NUM!</v>
      </c>
      <c r="H190" s="14"/>
      <c r="I190" s="3">
        <f t="shared" si="26"/>
        <v>0</v>
      </c>
      <c r="J190" s="3" t="e">
        <f t="shared" si="32"/>
        <v>#NUM!</v>
      </c>
      <c r="K190" s="5">
        <f t="shared" si="33"/>
        <v>181</v>
      </c>
      <c r="L190" s="3" t="e">
        <f t="shared" si="27"/>
        <v>#NUM!</v>
      </c>
      <c r="M190" s="12" t="e">
        <f t="shared" si="28"/>
        <v>#NUM!</v>
      </c>
      <c r="N190" s="30"/>
      <c r="O190" s="24"/>
      <c r="P190" s="24"/>
    </row>
    <row r="191" spans="2:16" x14ac:dyDescent="0.2">
      <c r="B191" s="13">
        <f t="shared" si="29"/>
        <v>50802</v>
      </c>
      <c r="C191" s="19">
        <f t="shared" si="23"/>
        <v>0</v>
      </c>
      <c r="D191" s="3" t="e">
        <f t="shared" si="30"/>
        <v>#NUM!</v>
      </c>
      <c r="E191" s="12" t="e">
        <f t="shared" si="31"/>
        <v>#NUM!</v>
      </c>
      <c r="F191" s="3" t="e">
        <f t="shared" si="24"/>
        <v>#NUM!</v>
      </c>
      <c r="G191" s="12" t="e">
        <f t="shared" si="25"/>
        <v>#NUM!</v>
      </c>
      <c r="H191" s="14"/>
      <c r="I191" s="3">
        <f t="shared" si="26"/>
        <v>0</v>
      </c>
      <c r="J191" s="3" t="e">
        <f t="shared" si="32"/>
        <v>#NUM!</v>
      </c>
      <c r="K191" s="5">
        <f t="shared" si="33"/>
        <v>182</v>
      </c>
      <c r="L191" s="3" t="e">
        <f t="shared" si="27"/>
        <v>#NUM!</v>
      </c>
      <c r="M191" s="12" t="e">
        <f t="shared" si="28"/>
        <v>#NUM!</v>
      </c>
      <c r="N191" s="30"/>
      <c r="O191" s="24"/>
      <c r="P191" s="24"/>
    </row>
    <row r="192" spans="2:16" x14ac:dyDescent="0.2">
      <c r="B192" s="13">
        <f t="shared" si="29"/>
        <v>50830</v>
      </c>
      <c r="C192" s="19">
        <f t="shared" si="23"/>
        <v>0</v>
      </c>
      <c r="D192" s="3" t="e">
        <f t="shared" si="30"/>
        <v>#NUM!</v>
      </c>
      <c r="E192" s="12" t="e">
        <f t="shared" si="31"/>
        <v>#NUM!</v>
      </c>
      <c r="F192" s="3" t="e">
        <f t="shared" si="24"/>
        <v>#NUM!</v>
      </c>
      <c r="G192" s="12" t="e">
        <f t="shared" si="25"/>
        <v>#NUM!</v>
      </c>
      <c r="H192" s="14"/>
      <c r="I192" s="3">
        <f t="shared" si="26"/>
        <v>0</v>
      </c>
      <c r="J192" s="3" t="e">
        <f t="shared" si="32"/>
        <v>#NUM!</v>
      </c>
      <c r="K192" s="5">
        <f t="shared" si="33"/>
        <v>183</v>
      </c>
      <c r="L192" s="3" t="e">
        <f t="shared" si="27"/>
        <v>#NUM!</v>
      </c>
      <c r="M192" s="12" t="e">
        <f t="shared" si="28"/>
        <v>#NUM!</v>
      </c>
      <c r="N192" s="30"/>
      <c r="O192" s="24"/>
      <c r="P192" s="24"/>
    </row>
    <row r="193" spans="2:16" x14ac:dyDescent="0.2">
      <c r="B193" s="13">
        <f t="shared" si="29"/>
        <v>50861</v>
      </c>
      <c r="C193" s="19">
        <f t="shared" si="23"/>
        <v>0</v>
      </c>
      <c r="D193" s="3" t="e">
        <f t="shared" si="30"/>
        <v>#NUM!</v>
      </c>
      <c r="E193" s="12" t="e">
        <f t="shared" si="31"/>
        <v>#NUM!</v>
      </c>
      <c r="F193" s="3" t="e">
        <f t="shared" si="24"/>
        <v>#NUM!</v>
      </c>
      <c r="G193" s="12" t="e">
        <f t="shared" si="25"/>
        <v>#NUM!</v>
      </c>
      <c r="H193" s="14"/>
      <c r="I193" s="3">
        <f t="shared" si="26"/>
        <v>0</v>
      </c>
      <c r="J193" s="3" t="e">
        <f t="shared" si="32"/>
        <v>#NUM!</v>
      </c>
      <c r="K193" s="5">
        <f t="shared" si="33"/>
        <v>184</v>
      </c>
      <c r="L193" s="3" t="e">
        <f t="shared" si="27"/>
        <v>#NUM!</v>
      </c>
      <c r="M193" s="12" t="e">
        <f t="shared" si="28"/>
        <v>#NUM!</v>
      </c>
      <c r="N193" s="30"/>
      <c r="O193" s="24"/>
      <c r="P193" s="24"/>
    </row>
    <row r="194" spans="2:16" x14ac:dyDescent="0.2">
      <c r="B194" s="13">
        <f t="shared" si="29"/>
        <v>50891</v>
      </c>
      <c r="C194" s="19">
        <f t="shared" si="23"/>
        <v>0</v>
      </c>
      <c r="D194" s="3" t="e">
        <f t="shared" si="30"/>
        <v>#NUM!</v>
      </c>
      <c r="E194" s="12" t="e">
        <f t="shared" si="31"/>
        <v>#NUM!</v>
      </c>
      <c r="F194" s="3" t="e">
        <f t="shared" si="24"/>
        <v>#NUM!</v>
      </c>
      <c r="G194" s="12" t="e">
        <f t="shared" si="25"/>
        <v>#NUM!</v>
      </c>
      <c r="H194" s="14"/>
      <c r="I194" s="3">
        <f t="shared" si="26"/>
        <v>0</v>
      </c>
      <c r="J194" s="3" t="e">
        <f t="shared" si="32"/>
        <v>#NUM!</v>
      </c>
      <c r="K194" s="5">
        <f t="shared" si="33"/>
        <v>185</v>
      </c>
      <c r="L194" s="3" t="e">
        <f t="shared" si="27"/>
        <v>#NUM!</v>
      </c>
      <c r="M194" s="12" t="e">
        <f t="shared" si="28"/>
        <v>#NUM!</v>
      </c>
      <c r="N194" s="30"/>
      <c r="O194" s="24"/>
      <c r="P194" s="24"/>
    </row>
    <row r="195" spans="2:16" x14ac:dyDescent="0.2">
      <c r="B195" s="13">
        <f t="shared" si="29"/>
        <v>50922</v>
      </c>
      <c r="C195" s="19">
        <f t="shared" si="23"/>
        <v>0</v>
      </c>
      <c r="D195" s="3" t="e">
        <f t="shared" si="30"/>
        <v>#NUM!</v>
      </c>
      <c r="E195" s="12" t="e">
        <f t="shared" si="31"/>
        <v>#NUM!</v>
      </c>
      <c r="F195" s="3" t="e">
        <f t="shared" si="24"/>
        <v>#NUM!</v>
      </c>
      <c r="G195" s="12" t="e">
        <f t="shared" si="25"/>
        <v>#NUM!</v>
      </c>
      <c r="H195" s="14"/>
      <c r="I195" s="3">
        <f t="shared" si="26"/>
        <v>0</v>
      </c>
      <c r="J195" s="3" t="e">
        <f t="shared" si="32"/>
        <v>#NUM!</v>
      </c>
      <c r="K195" s="5">
        <f t="shared" si="33"/>
        <v>186</v>
      </c>
      <c r="L195" s="3" t="e">
        <f t="shared" si="27"/>
        <v>#NUM!</v>
      </c>
      <c r="M195" s="12" t="e">
        <f t="shared" si="28"/>
        <v>#NUM!</v>
      </c>
      <c r="N195" s="30"/>
      <c r="O195" s="24"/>
      <c r="P195" s="24"/>
    </row>
    <row r="196" spans="2:16" x14ac:dyDescent="0.2">
      <c r="B196" s="13">
        <f t="shared" si="29"/>
        <v>50952</v>
      </c>
      <c r="C196" s="19">
        <f t="shared" si="23"/>
        <v>0</v>
      </c>
      <c r="D196" s="3" t="e">
        <f t="shared" si="30"/>
        <v>#NUM!</v>
      </c>
      <c r="E196" s="12" t="e">
        <f t="shared" si="31"/>
        <v>#NUM!</v>
      </c>
      <c r="F196" s="3" t="e">
        <f t="shared" si="24"/>
        <v>#NUM!</v>
      </c>
      <c r="G196" s="12" t="e">
        <f t="shared" si="25"/>
        <v>#NUM!</v>
      </c>
      <c r="H196" s="14"/>
      <c r="I196" s="3">
        <f t="shared" si="26"/>
        <v>0</v>
      </c>
      <c r="J196" s="3" t="e">
        <f t="shared" si="32"/>
        <v>#NUM!</v>
      </c>
      <c r="K196" s="5">
        <f t="shared" si="33"/>
        <v>187</v>
      </c>
      <c r="L196" s="3" t="e">
        <f t="shared" si="27"/>
        <v>#NUM!</v>
      </c>
      <c r="M196" s="12" t="e">
        <f t="shared" si="28"/>
        <v>#NUM!</v>
      </c>
      <c r="N196" s="30"/>
      <c r="O196" s="24"/>
      <c r="P196" s="24"/>
    </row>
    <row r="197" spans="2:16" x14ac:dyDescent="0.2">
      <c r="B197" s="13">
        <f t="shared" si="29"/>
        <v>50983</v>
      </c>
      <c r="C197" s="19">
        <f t="shared" si="23"/>
        <v>0</v>
      </c>
      <c r="D197" s="3" t="e">
        <f t="shared" si="30"/>
        <v>#NUM!</v>
      </c>
      <c r="E197" s="12" t="e">
        <f t="shared" si="31"/>
        <v>#NUM!</v>
      </c>
      <c r="F197" s="3" t="e">
        <f t="shared" si="24"/>
        <v>#NUM!</v>
      </c>
      <c r="G197" s="12" t="e">
        <f t="shared" si="25"/>
        <v>#NUM!</v>
      </c>
      <c r="H197" s="14"/>
      <c r="I197" s="3">
        <f t="shared" si="26"/>
        <v>0</v>
      </c>
      <c r="J197" s="3" t="e">
        <f t="shared" si="32"/>
        <v>#NUM!</v>
      </c>
      <c r="K197" s="5">
        <f t="shared" si="33"/>
        <v>188</v>
      </c>
      <c r="L197" s="3" t="e">
        <f t="shared" si="27"/>
        <v>#NUM!</v>
      </c>
      <c r="M197" s="12" t="e">
        <f t="shared" si="28"/>
        <v>#NUM!</v>
      </c>
      <c r="N197" s="30"/>
      <c r="O197" s="24"/>
      <c r="P197" s="24"/>
    </row>
    <row r="198" spans="2:16" x14ac:dyDescent="0.2">
      <c r="B198" s="13">
        <f t="shared" si="29"/>
        <v>51014</v>
      </c>
      <c r="C198" s="19">
        <f t="shared" si="23"/>
        <v>0</v>
      </c>
      <c r="D198" s="3" t="e">
        <f t="shared" si="30"/>
        <v>#NUM!</v>
      </c>
      <c r="E198" s="12" t="e">
        <f t="shared" si="31"/>
        <v>#NUM!</v>
      </c>
      <c r="F198" s="3" t="e">
        <f t="shared" si="24"/>
        <v>#NUM!</v>
      </c>
      <c r="G198" s="12" t="e">
        <f t="shared" si="25"/>
        <v>#NUM!</v>
      </c>
      <c r="H198" s="14"/>
      <c r="I198" s="3">
        <f t="shared" si="26"/>
        <v>0</v>
      </c>
      <c r="J198" s="3" t="e">
        <f t="shared" si="32"/>
        <v>#NUM!</v>
      </c>
      <c r="K198" s="5">
        <f t="shared" si="33"/>
        <v>189</v>
      </c>
      <c r="L198" s="3" t="e">
        <f t="shared" si="27"/>
        <v>#NUM!</v>
      </c>
      <c r="M198" s="12" t="e">
        <f t="shared" si="28"/>
        <v>#NUM!</v>
      </c>
      <c r="N198" s="30"/>
      <c r="O198" s="24"/>
      <c r="P198" s="24"/>
    </row>
    <row r="199" spans="2:16" x14ac:dyDescent="0.2">
      <c r="B199" s="13">
        <f t="shared" si="29"/>
        <v>51044</v>
      </c>
      <c r="C199" s="19">
        <f t="shared" si="23"/>
        <v>0</v>
      </c>
      <c r="D199" s="3" t="e">
        <f t="shared" si="30"/>
        <v>#NUM!</v>
      </c>
      <c r="E199" s="12" t="e">
        <f t="shared" si="31"/>
        <v>#NUM!</v>
      </c>
      <c r="F199" s="3" t="e">
        <f t="shared" si="24"/>
        <v>#NUM!</v>
      </c>
      <c r="G199" s="12" t="e">
        <f t="shared" si="25"/>
        <v>#NUM!</v>
      </c>
      <c r="H199" s="14"/>
      <c r="I199" s="3">
        <f t="shared" si="26"/>
        <v>0</v>
      </c>
      <c r="J199" s="3" t="e">
        <f t="shared" si="32"/>
        <v>#NUM!</v>
      </c>
      <c r="K199" s="5">
        <f t="shared" si="33"/>
        <v>190</v>
      </c>
      <c r="L199" s="3" t="e">
        <f t="shared" si="27"/>
        <v>#NUM!</v>
      </c>
      <c r="M199" s="12" t="e">
        <f t="shared" si="28"/>
        <v>#NUM!</v>
      </c>
      <c r="N199" s="30"/>
      <c r="O199" s="24"/>
      <c r="P199" s="24"/>
    </row>
    <row r="200" spans="2:16" x14ac:dyDescent="0.2">
      <c r="B200" s="13">
        <f t="shared" si="29"/>
        <v>51075</v>
      </c>
      <c r="C200" s="19">
        <f t="shared" si="23"/>
        <v>0</v>
      </c>
      <c r="D200" s="3" t="e">
        <f t="shared" si="30"/>
        <v>#NUM!</v>
      </c>
      <c r="E200" s="12" t="e">
        <f t="shared" si="31"/>
        <v>#NUM!</v>
      </c>
      <c r="F200" s="3" t="e">
        <f t="shared" si="24"/>
        <v>#NUM!</v>
      </c>
      <c r="G200" s="12" t="e">
        <f t="shared" si="25"/>
        <v>#NUM!</v>
      </c>
      <c r="H200" s="14"/>
      <c r="I200" s="3">
        <f t="shared" si="26"/>
        <v>0</v>
      </c>
      <c r="J200" s="3" t="e">
        <f t="shared" si="32"/>
        <v>#NUM!</v>
      </c>
      <c r="K200" s="5">
        <f t="shared" si="33"/>
        <v>191</v>
      </c>
      <c r="L200" s="3" t="e">
        <f t="shared" si="27"/>
        <v>#NUM!</v>
      </c>
      <c r="M200" s="12" t="e">
        <f t="shared" si="28"/>
        <v>#NUM!</v>
      </c>
      <c r="N200" s="30"/>
      <c r="O200" s="24"/>
      <c r="P200" s="24"/>
    </row>
    <row r="201" spans="2:16" x14ac:dyDescent="0.2">
      <c r="B201" s="13">
        <f t="shared" si="29"/>
        <v>51105</v>
      </c>
      <c r="C201" s="19">
        <f t="shared" si="23"/>
        <v>0</v>
      </c>
      <c r="D201" s="3" t="e">
        <f t="shared" si="30"/>
        <v>#NUM!</v>
      </c>
      <c r="E201" s="12" t="e">
        <f t="shared" si="31"/>
        <v>#NUM!</v>
      </c>
      <c r="F201" s="3" t="e">
        <f t="shared" si="24"/>
        <v>#NUM!</v>
      </c>
      <c r="G201" s="12" t="e">
        <f t="shared" si="25"/>
        <v>#NUM!</v>
      </c>
      <c r="H201" s="14"/>
      <c r="I201" s="3">
        <f t="shared" si="26"/>
        <v>0</v>
      </c>
      <c r="J201" s="3" t="e">
        <f t="shared" si="32"/>
        <v>#NUM!</v>
      </c>
      <c r="K201" s="5">
        <f t="shared" si="33"/>
        <v>192</v>
      </c>
      <c r="L201" s="3" t="e">
        <f t="shared" si="27"/>
        <v>#NUM!</v>
      </c>
      <c r="M201" s="12" t="e">
        <f t="shared" si="28"/>
        <v>#NUM!</v>
      </c>
      <c r="N201" s="30"/>
      <c r="O201" s="24"/>
      <c r="P201" s="24"/>
    </row>
    <row r="202" spans="2:16" x14ac:dyDescent="0.2">
      <c r="B202" s="13">
        <f t="shared" si="29"/>
        <v>51136</v>
      </c>
      <c r="C202" s="19">
        <f t="shared" si="23"/>
        <v>0</v>
      </c>
      <c r="D202" s="3" t="e">
        <f t="shared" si="30"/>
        <v>#NUM!</v>
      </c>
      <c r="E202" s="12" t="e">
        <f t="shared" si="31"/>
        <v>#NUM!</v>
      </c>
      <c r="F202" s="3" t="e">
        <f t="shared" si="24"/>
        <v>#NUM!</v>
      </c>
      <c r="G202" s="12" t="e">
        <f t="shared" si="25"/>
        <v>#NUM!</v>
      </c>
      <c r="H202" s="14"/>
      <c r="I202" s="3">
        <f t="shared" si="26"/>
        <v>0</v>
      </c>
      <c r="J202" s="3" t="e">
        <f t="shared" si="32"/>
        <v>#NUM!</v>
      </c>
      <c r="K202" s="5">
        <f t="shared" si="33"/>
        <v>193</v>
      </c>
      <c r="L202" s="3" t="e">
        <f t="shared" si="27"/>
        <v>#NUM!</v>
      </c>
      <c r="M202" s="12" t="e">
        <f t="shared" si="28"/>
        <v>#NUM!</v>
      </c>
      <c r="N202" s="30"/>
      <c r="O202" s="24"/>
      <c r="P202" s="24"/>
    </row>
    <row r="203" spans="2:16" x14ac:dyDescent="0.2">
      <c r="B203" s="13">
        <f t="shared" si="29"/>
        <v>51167</v>
      </c>
      <c r="C203" s="19">
        <f t="shared" ref="C203:C266" si="34">$D$4</f>
        <v>0</v>
      </c>
      <c r="D203" s="3" t="e">
        <f t="shared" si="30"/>
        <v>#NUM!</v>
      </c>
      <c r="E203" s="12" t="e">
        <f t="shared" si="31"/>
        <v>#NUM!</v>
      </c>
      <c r="F203" s="3" t="e">
        <f t="shared" ref="F203:F266" si="35">D203*C203/12</f>
        <v>#NUM!</v>
      </c>
      <c r="G203" s="12" t="e">
        <f t="shared" ref="G203:G266" si="36">MIN(E203-F203,D203)</f>
        <v>#NUM!</v>
      </c>
      <c r="H203" s="14"/>
      <c r="I203" s="3">
        <f t="shared" ref="I203:I266" si="37">IF(H203=0,0,MAX(IF(H203&gt;0,D203*0.005,0),300))</f>
        <v>0</v>
      </c>
      <c r="J203" s="3" t="e">
        <f t="shared" si="32"/>
        <v>#NUM!</v>
      </c>
      <c r="K203" s="5">
        <f t="shared" si="33"/>
        <v>194</v>
      </c>
      <c r="L203" s="3" t="e">
        <f t="shared" ref="L203:L266" si="38">L202+F203</f>
        <v>#NUM!</v>
      </c>
      <c r="M203" s="12" t="e">
        <f t="shared" ref="M203:M266" si="39">M202+G203+H203</f>
        <v>#NUM!</v>
      </c>
      <c r="N203" s="30"/>
      <c r="O203" s="24"/>
      <c r="P203" s="24"/>
    </row>
    <row r="204" spans="2:16" x14ac:dyDescent="0.2">
      <c r="B204" s="13">
        <f t="shared" ref="B204:B267" si="40">EDATE(B203,1)</f>
        <v>51196</v>
      </c>
      <c r="C204" s="19">
        <f t="shared" si="34"/>
        <v>0</v>
      </c>
      <c r="D204" s="3" t="e">
        <f t="shared" ref="D204:D267" si="41">IF(J203&lt;=0,0,J203)</f>
        <v>#NUM!</v>
      </c>
      <c r="E204" s="12" t="e">
        <f t="shared" ref="E204:E267" si="42">IF(J203&lt;=0,0,-PMT(C204/12,$D$6,$D$3))</f>
        <v>#NUM!</v>
      </c>
      <c r="F204" s="3" t="e">
        <f t="shared" si="35"/>
        <v>#NUM!</v>
      </c>
      <c r="G204" s="12" t="e">
        <f t="shared" si="36"/>
        <v>#NUM!</v>
      </c>
      <c r="H204" s="14"/>
      <c r="I204" s="3">
        <f t="shared" si="37"/>
        <v>0</v>
      </c>
      <c r="J204" s="3" t="e">
        <f t="shared" ref="J204:J267" si="43">D204-G204-H204</f>
        <v>#NUM!</v>
      </c>
      <c r="K204" s="5">
        <f t="shared" ref="K204:K267" si="44">K203+1</f>
        <v>195</v>
      </c>
      <c r="L204" s="3" t="e">
        <f t="shared" si="38"/>
        <v>#NUM!</v>
      </c>
      <c r="M204" s="12" t="e">
        <f t="shared" si="39"/>
        <v>#NUM!</v>
      </c>
      <c r="N204" s="30"/>
      <c r="O204" s="24"/>
      <c r="P204" s="24"/>
    </row>
    <row r="205" spans="2:16" x14ac:dyDescent="0.2">
      <c r="B205" s="13">
        <f t="shared" si="40"/>
        <v>51227</v>
      </c>
      <c r="C205" s="19">
        <f t="shared" si="34"/>
        <v>0</v>
      </c>
      <c r="D205" s="3" t="e">
        <f t="shared" si="41"/>
        <v>#NUM!</v>
      </c>
      <c r="E205" s="12" t="e">
        <f t="shared" si="42"/>
        <v>#NUM!</v>
      </c>
      <c r="F205" s="3" t="e">
        <f t="shared" si="35"/>
        <v>#NUM!</v>
      </c>
      <c r="G205" s="12" t="e">
        <f t="shared" si="36"/>
        <v>#NUM!</v>
      </c>
      <c r="H205" s="14"/>
      <c r="I205" s="3">
        <f t="shared" si="37"/>
        <v>0</v>
      </c>
      <c r="J205" s="3" t="e">
        <f t="shared" si="43"/>
        <v>#NUM!</v>
      </c>
      <c r="K205" s="5">
        <f t="shared" si="44"/>
        <v>196</v>
      </c>
      <c r="L205" s="3" t="e">
        <f t="shared" si="38"/>
        <v>#NUM!</v>
      </c>
      <c r="M205" s="12" t="e">
        <f t="shared" si="39"/>
        <v>#NUM!</v>
      </c>
      <c r="N205" s="30"/>
      <c r="O205" s="24"/>
      <c r="P205" s="24"/>
    </row>
    <row r="206" spans="2:16" x14ac:dyDescent="0.2">
      <c r="B206" s="13">
        <f t="shared" si="40"/>
        <v>51257</v>
      </c>
      <c r="C206" s="19">
        <f t="shared" si="34"/>
        <v>0</v>
      </c>
      <c r="D206" s="3" t="e">
        <f t="shared" si="41"/>
        <v>#NUM!</v>
      </c>
      <c r="E206" s="12" t="e">
        <f t="shared" si="42"/>
        <v>#NUM!</v>
      </c>
      <c r="F206" s="3" t="e">
        <f t="shared" si="35"/>
        <v>#NUM!</v>
      </c>
      <c r="G206" s="12" t="e">
        <f t="shared" si="36"/>
        <v>#NUM!</v>
      </c>
      <c r="H206" s="14"/>
      <c r="I206" s="3">
        <f t="shared" si="37"/>
        <v>0</v>
      </c>
      <c r="J206" s="3" t="e">
        <f t="shared" si="43"/>
        <v>#NUM!</v>
      </c>
      <c r="K206" s="5">
        <f t="shared" si="44"/>
        <v>197</v>
      </c>
      <c r="L206" s="3" t="e">
        <f t="shared" si="38"/>
        <v>#NUM!</v>
      </c>
      <c r="M206" s="12" t="e">
        <f t="shared" si="39"/>
        <v>#NUM!</v>
      </c>
      <c r="N206" s="30"/>
      <c r="O206" s="24"/>
      <c r="P206" s="24"/>
    </row>
    <row r="207" spans="2:16" x14ac:dyDescent="0.2">
      <c r="B207" s="13">
        <f t="shared" si="40"/>
        <v>51288</v>
      </c>
      <c r="C207" s="19">
        <f t="shared" si="34"/>
        <v>0</v>
      </c>
      <c r="D207" s="3" t="e">
        <f t="shared" si="41"/>
        <v>#NUM!</v>
      </c>
      <c r="E207" s="12" t="e">
        <f t="shared" si="42"/>
        <v>#NUM!</v>
      </c>
      <c r="F207" s="3" t="e">
        <f t="shared" si="35"/>
        <v>#NUM!</v>
      </c>
      <c r="G207" s="12" t="e">
        <f t="shared" si="36"/>
        <v>#NUM!</v>
      </c>
      <c r="H207" s="14"/>
      <c r="I207" s="3">
        <f t="shared" si="37"/>
        <v>0</v>
      </c>
      <c r="J207" s="3" t="e">
        <f t="shared" si="43"/>
        <v>#NUM!</v>
      </c>
      <c r="K207" s="5">
        <f t="shared" si="44"/>
        <v>198</v>
      </c>
      <c r="L207" s="3" t="e">
        <f t="shared" si="38"/>
        <v>#NUM!</v>
      </c>
      <c r="M207" s="12" t="e">
        <f t="shared" si="39"/>
        <v>#NUM!</v>
      </c>
      <c r="N207" s="30"/>
      <c r="O207" s="24"/>
      <c r="P207" s="24"/>
    </row>
    <row r="208" spans="2:16" x14ac:dyDescent="0.2">
      <c r="B208" s="13">
        <f t="shared" si="40"/>
        <v>51318</v>
      </c>
      <c r="C208" s="19">
        <f t="shared" si="34"/>
        <v>0</v>
      </c>
      <c r="D208" s="3" t="e">
        <f t="shared" si="41"/>
        <v>#NUM!</v>
      </c>
      <c r="E208" s="12" t="e">
        <f t="shared" si="42"/>
        <v>#NUM!</v>
      </c>
      <c r="F208" s="3" t="e">
        <f t="shared" si="35"/>
        <v>#NUM!</v>
      </c>
      <c r="G208" s="12" t="e">
        <f t="shared" si="36"/>
        <v>#NUM!</v>
      </c>
      <c r="H208" s="14"/>
      <c r="I208" s="3">
        <f t="shared" si="37"/>
        <v>0</v>
      </c>
      <c r="J208" s="3" t="e">
        <f t="shared" si="43"/>
        <v>#NUM!</v>
      </c>
      <c r="K208" s="5">
        <f t="shared" si="44"/>
        <v>199</v>
      </c>
      <c r="L208" s="3" t="e">
        <f t="shared" si="38"/>
        <v>#NUM!</v>
      </c>
      <c r="M208" s="12" t="e">
        <f t="shared" si="39"/>
        <v>#NUM!</v>
      </c>
      <c r="N208" s="30"/>
      <c r="O208" s="24"/>
      <c r="P208" s="24"/>
    </row>
    <row r="209" spans="2:16" x14ac:dyDescent="0.2">
      <c r="B209" s="13">
        <f t="shared" si="40"/>
        <v>51349</v>
      </c>
      <c r="C209" s="19">
        <f t="shared" si="34"/>
        <v>0</v>
      </c>
      <c r="D209" s="3" t="e">
        <f t="shared" si="41"/>
        <v>#NUM!</v>
      </c>
      <c r="E209" s="12" t="e">
        <f t="shared" si="42"/>
        <v>#NUM!</v>
      </c>
      <c r="F209" s="3" t="e">
        <f t="shared" si="35"/>
        <v>#NUM!</v>
      </c>
      <c r="G209" s="12" t="e">
        <f t="shared" si="36"/>
        <v>#NUM!</v>
      </c>
      <c r="H209" s="14"/>
      <c r="I209" s="3">
        <f t="shared" si="37"/>
        <v>0</v>
      </c>
      <c r="J209" s="3" t="e">
        <f t="shared" si="43"/>
        <v>#NUM!</v>
      </c>
      <c r="K209" s="5">
        <f t="shared" si="44"/>
        <v>200</v>
      </c>
      <c r="L209" s="3" t="e">
        <f t="shared" si="38"/>
        <v>#NUM!</v>
      </c>
      <c r="M209" s="12" t="e">
        <f t="shared" si="39"/>
        <v>#NUM!</v>
      </c>
      <c r="N209" s="30"/>
      <c r="O209" s="24"/>
      <c r="P209" s="24"/>
    </row>
    <row r="210" spans="2:16" x14ac:dyDescent="0.2">
      <c r="B210" s="13">
        <f t="shared" si="40"/>
        <v>51380</v>
      </c>
      <c r="C210" s="19">
        <f t="shared" si="34"/>
        <v>0</v>
      </c>
      <c r="D210" s="3" t="e">
        <f t="shared" si="41"/>
        <v>#NUM!</v>
      </c>
      <c r="E210" s="12" t="e">
        <f t="shared" si="42"/>
        <v>#NUM!</v>
      </c>
      <c r="F210" s="3" t="e">
        <f t="shared" si="35"/>
        <v>#NUM!</v>
      </c>
      <c r="G210" s="12" t="e">
        <f t="shared" si="36"/>
        <v>#NUM!</v>
      </c>
      <c r="H210" s="14"/>
      <c r="I210" s="3">
        <f t="shared" si="37"/>
        <v>0</v>
      </c>
      <c r="J210" s="3" t="e">
        <f t="shared" si="43"/>
        <v>#NUM!</v>
      </c>
      <c r="K210" s="5">
        <f t="shared" si="44"/>
        <v>201</v>
      </c>
      <c r="L210" s="3" t="e">
        <f t="shared" si="38"/>
        <v>#NUM!</v>
      </c>
      <c r="M210" s="12" t="e">
        <f t="shared" si="39"/>
        <v>#NUM!</v>
      </c>
      <c r="N210" s="30"/>
      <c r="O210" s="24"/>
      <c r="P210" s="24"/>
    </row>
    <row r="211" spans="2:16" x14ac:dyDescent="0.2">
      <c r="B211" s="13">
        <f t="shared" si="40"/>
        <v>51410</v>
      </c>
      <c r="C211" s="19">
        <f t="shared" si="34"/>
        <v>0</v>
      </c>
      <c r="D211" s="3" t="e">
        <f t="shared" si="41"/>
        <v>#NUM!</v>
      </c>
      <c r="E211" s="12" t="e">
        <f t="shared" si="42"/>
        <v>#NUM!</v>
      </c>
      <c r="F211" s="3" t="e">
        <f t="shared" si="35"/>
        <v>#NUM!</v>
      </c>
      <c r="G211" s="12" t="e">
        <f t="shared" si="36"/>
        <v>#NUM!</v>
      </c>
      <c r="H211" s="14"/>
      <c r="I211" s="3">
        <f t="shared" si="37"/>
        <v>0</v>
      </c>
      <c r="J211" s="3" t="e">
        <f t="shared" si="43"/>
        <v>#NUM!</v>
      </c>
      <c r="K211" s="5">
        <f t="shared" si="44"/>
        <v>202</v>
      </c>
      <c r="L211" s="3" t="e">
        <f t="shared" si="38"/>
        <v>#NUM!</v>
      </c>
      <c r="M211" s="12" t="e">
        <f t="shared" si="39"/>
        <v>#NUM!</v>
      </c>
      <c r="N211" s="30"/>
      <c r="O211" s="24"/>
      <c r="P211" s="24"/>
    </row>
    <row r="212" spans="2:16" x14ac:dyDescent="0.2">
      <c r="B212" s="13">
        <f t="shared" si="40"/>
        <v>51441</v>
      </c>
      <c r="C212" s="19">
        <f t="shared" si="34"/>
        <v>0</v>
      </c>
      <c r="D212" s="3" t="e">
        <f t="shared" si="41"/>
        <v>#NUM!</v>
      </c>
      <c r="E212" s="12" t="e">
        <f t="shared" si="42"/>
        <v>#NUM!</v>
      </c>
      <c r="F212" s="3" t="e">
        <f t="shared" si="35"/>
        <v>#NUM!</v>
      </c>
      <c r="G212" s="12" t="e">
        <f t="shared" si="36"/>
        <v>#NUM!</v>
      </c>
      <c r="H212" s="14"/>
      <c r="I212" s="3">
        <f t="shared" si="37"/>
        <v>0</v>
      </c>
      <c r="J212" s="3" t="e">
        <f t="shared" si="43"/>
        <v>#NUM!</v>
      </c>
      <c r="K212" s="5">
        <f t="shared" si="44"/>
        <v>203</v>
      </c>
      <c r="L212" s="3" t="e">
        <f t="shared" si="38"/>
        <v>#NUM!</v>
      </c>
      <c r="M212" s="12" t="e">
        <f t="shared" si="39"/>
        <v>#NUM!</v>
      </c>
      <c r="N212" s="30"/>
      <c r="O212" s="24"/>
      <c r="P212" s="24"/>
    </row>
    <row r="213" spans="2:16" x14ac:dyDescent="0.2">
      <c r="B213" s="13">
        <f t="shared" si="40"/>
        <v>51471</v>
      </c>
      <c r="C213" s="19">
        <f t="shared" si="34"/>
        <v>0</v>
      </c>
      <c r="D213" s="3" t="e">
        <f t="shared" si="41"/>
        <v>#NUM!</v>
      </c>
      <c r="E213" s="12" t="e">
        <f t="shared" si="42"/>
        <v>#NUM!</v>
      </c>
      <c r="F213" s="3" t="e">
        <f t="shared" si="35"/>
        <v>#NUM!</v>
      </c>
      <c r="G213" s="12" t="e">
        <f t="shared" si="36"/>
        <v>#NUM!</v>
      </c>
      <c r="H213" s="14"/>
      <c r="I213" s="3">
        <f t="shared" si="37"/>
        <v>0</v>
      </c>
      <c r="J213" s="3" t="e">
        <f t="shared" si="43"/>
        <v>#NUM!</v>
      </c>
      <c r="K213" s="5">
        <f t="shared" si="44"/>
        <v>204</v>
      </c>
      <c r="L213" s="3" t="e">
        <f t="shared" si="38"/>
        <v>#NUM!</v>
      </c>
      <c r="M213" s="12" t="e">
        <f t="shared" si="39"/>
        <v>#NUM!</v>
      </c>
      <c r="N213" s="30"/>
      <c r="O213" s="24"/>
      <c r="P213" s="24"/>
    </row>
    <row r="214" spans="2:16" x14ac:dyDescent="0.2">
      <c r="B214" s="13">
        <f t="shared" si="40"/>
        <v>51502</v>
      </c>
      <c r="C214" s="19">
        <f t="shared" si="34"/>
        <v>0</v>
      </c>
      <c r="D214" s="3" t="e">
        <f t="shared" si="41"/>
        <v>#NUM!</v>
      </c>
      <c r="E214" s="12" t="e">
        <f t="shared" si="42"/>
        <v>#NUM!</v>
      </c>
      <c r="F214" s="3" t="e">
        <f t="shared" si="35"/>
        <v>#NUM!</v>
      </c>
      <c r="G214" s="12" t="e">
        <f t="shared" si="36"/>
        <v>#NUM!</v>
      </c>
      <c r="H214" s="14"/>
      <c r="I214" s="3">
        <f t="shared" si="37"/>
        <v>0</v>
      </c>
      <c r="J214" s="3" t="e">
        <f t="shared" si="43"/>
        <v>#NUM!</v>
      </c>
      <c r="K214" s="5">
        <f t="shared" si="44"/>
        <v>205</v>
      </c>
      <c r="L214" s="3" t="e">
        <f t="shared" si="38"/>
        <v>#NUM!</v>
      </c>
      <c r="M214" s="12" t="e">
        <f t="shared" si="39"/>
        <v>#NUM!</v>
      </c>
      <c r="N214" s="30"/>
      <c r="O214" s="24"/>
      <c r="P214" s="24"/>
    </row>
    <row r="215" spans="2:16" x14ac:dyDescent="0.2">
      <c r="B215" s="13">
        <f t="shared" si="40"/>
        <v>51533</v>
      </c>
      <c r="C215" s="19">
        <f t="shared" si="34"/>
        <v>0</v>
      </c>
      <c r="D215" s="3" t="e">
        <f t="shared" si="41"/>
        <v>#NUM!</v>
      </c>
      <c r="E215" s="12" t="e">
        <f t="shared" si="42"/>
        <v>#NUM!</v>
      </c>
      <c r="F215" s="3" t="e">
        <f t="shared" si="35"/>
        <v>#NUM!</v>
      </c>
      <c r="G215" s="12" t="e">
        <f t="shared" si="36"/>
        <v>#NUM!</v>
      </c>
      <c r="H215" s="14"/>
      <c r="I215" s="3">
        <f t="shared" si="37"/>
        <v>0</v>
      </c>
      <c r="J215" s="3" t="e">
        <f t="shared" si="43"/>
        <v>#NUM!</v>
      </c>
      <c r="K215" s="5">
        <f t="shared" si="44"/>
        <v>206</v>
      </c>
      <c r="L215" s="3" t="e">
        <f t="shared" si="38"/>
        <v>#NUM!</v>
      </c>
      <c r="M215" s="12" t="e">
        <f t="shared" si="39"/>
        <v>#NUM!</v>
      </c>
      <c r="N215" s="30"/>
      <c r="O215" s="24"/>
      <c r="P215" s="24"/>
    </row>
    <row r="216" spans="2:16" x14ac:dyDescent="0.2">
      <c r="B216" s="13">
        <f t="shared" si="40"/>
        <v>51561</v>
      </c>
      <c r="C216" s="19">
        <f t="shared" si="34"/>
        <v>0</v>
      </c>
      <c r="D216" s="3" t="e">
        <f t="shared" si="41"/>
        <v>#NUM!</v>
      </c>
      <c r="E216" s="12" t="e">
        <f t="shared" si="42"/>
        <v>#NUM!</v>
      </c>
      <c r="F216" s="3" t="e">
        <f t="shared" si="35"/>
        <v>#NUM!</v>
      </c>
      <c r="G216" s="12" t="e">
        <f t="shared" si="36"/>
        <v>#NUM!</v>
      </c>
      <c r="H216" s="14"/>
      <c r="I216" s="3">
        <f t="shared" si="37"/>
        <v>0</v>
      </c>
      <c r="J216" s="3" t="e">
        <f t="shared" si="43"/>
        <v>#NUM!</v>
      </c>
      <c r="K216" s="5">
        <f t="shared" si="44"/>
        <v>207</v>
      </c>
      <c r="L216" s="3" t="e">
        <f t="shared" si="38"/>
        <v>#NUM!</v>
      </c>
      <c r="M216" s="12" t="e">
        <f t="shared" si="39"/>
        <v>#NUM!</v>
      </c>
      <c r="N216" s="30"/>
      <c r="O216" s="24"/>
      <c r="P216" s="24"/>
    </row>
    <row r="217" spans="2:16" x14ac:dyDescent="0.2">
      <c r="B217" s="13">
        <f t="shared" si="40"/>
        <v>51592</v>
      </c>
      <c r="C217" s="19">
        <f t="shared" si="34"/>
        <v>0</v>
      </c>
      <c r="D217" s="3" t="e">
        <f t="shared" si="41"/>
        <v>#NUM!</v>
      </c>
      <c r="E217" s="12" t="e">
        <f t="shared" si="42"/>
        <v>#NUM!</v>
      </c>
      <c r="F217" s="3" t="e">
        <f t="shared" si="35"/>
        <v>#NUM!</v>
      </c>
      <c r="G217" s="12" t="e">
        <f t="shared" si="36"/>
        <v>#NUM!</v>
      </c>
      <c r="H217" s="14"/>
      <c r="I217" s="3">
        <f t="shared" si="37"/>
        <v>0</v>
      </c>
      <c r="J217" s="3" t="e">
        <f t="shared" si="43"/>
        <v>#NUM!</v>
      </c>
      <c r="K217" s="5">
        <f t="shared" si="44"/>
        <v>208</v>
      </c>
      <c r="L217" s="3" t="e">
        <f t="shared" si="38"/>
        <v>#NUM!</v>
      </c>
      <c r="M217" s="12" t="e">
        <f t="shared" si="39"/>
        <v>#NUM!</v>
      </c>
      <c r="N217" s="30"/>
      <c r="O217" s="24"/>
      <c r="P217" s="24"/>
    </row>
    <row r="218" spans="2:16" x14ac:dyDescent="0.2">
      <c r="B218" s="13">
        <f t="shared" si="40"/>
        <v>51622</v>
      </c>
      <c r="C218" s="19">
        <f t="shared" si="34"/>
        <v>0</v>
      </c>
      <c r="D218" s="3" t="e">
        <f t="shared" si="41"/>
        <v>#NUM!</v>
      </c>
      <c r="E218" s="12" t="e">
        <f t="shared" si="42"/>
        <v>#NUM!</v>
      </c>
      <c r="F218" s="3" t="e">
        <f t="shared" si="35"/>
        <v>#NUM!</v>
      </c>
      <c r="G218" s="12" t="e">
        <f t="shared" si="36"/>
        <v>#NUM!</v>
      </c>
      <c r="H218" s="14"/>
      <c r="I218" s="3">
        <f t="shared" si="37"/>
        <v>0</v>
      </c>
      <c r="J218" s="3" t="e">
        <f t="shared" si="43"/>
        <v>#NUM!</v>
      </c>
      <c r="K218" s="5">
        <f t="shared" si="44"/>
        <v>209</v>
      </c>
      <c r="L218" s="3" t="e">
        <f t="shared" si="38"/>
        <v>#NUM!</v>
      </c>
      <c r="M218" s="12" t="e">
        <f t="shared" si="39"/>
        <v>#NUM!</v>
      </c>
      <c r="N218" s="30"/>
      <c r="O218" s="24"/>
      <c r="P218" s="24"/>
    </row>
    <row r="219" spans="2:16" x14ac:dyDescent="0.2">
      <c r="B219" s="13">
        <f t="shared" si="40"/>
        <v>51653</v>
      </c>
      <c r="C219" s="19">
        <f t="shared" si="34"/>
        <v>0</v>
      </c>
      <c r="D219" s="3" t="e">
        <f t="shared" si="41"/>
        <v>#NUM!</v>
      </c>
      <c r="E219" s="12" t="e">
        <f t="shared" si="42"/>
        <v>#NUM!</v>
      </c>
      <c r="F219" s="3" t="e">
        <f t="shared" si="35"/>
        <v>#NUM!</v>
      </c>
      <c r="G219" s="12" t="e">
        <f t="shared" si="36"/>
        <v>#NUM!</v>
      </c>
      <c r="H219" s="14"/>
      <c r="I219" s="3">
        <f t="shared" si="37"/>
        <v>0</v>
      </c>
      <c r="J219" s="3" t="e">
        <f t="shared" si="43"/>
        <v>#NUM!</v>
      </c>
      <c r="K219" s="5">
        <f t="shared" si="44"/>
        <v>210</v>
      </c>
      <c r="L219" s="3" t="e">
        <f t="shared" si="38"/>
        <v>#NUM!</v>
      </c>
      <c r="M219" s="12" t="e">
        <f t="shared" si="39"/>
        <v>#NUM!</v>
      </c>
      <c r="N219" s="30"/>
      <c r="O219" s="24"/>
      <c r="P219" s="24"/>
    </row>
    <row r="220" spans="2:16" x14ac:dyDescent="0.2">
      <c r="B220" s="13">
        <f t="shared" si="40"/>
        <v>51683</v>
      </c>
      <c r="C220" s="19">
        <f t="shared" si="34"/>
        <v>0</v>
      </c>
      <c r="D220" s="3" t="e">
        <f t="shared" si="41"/>
        <v>#NUM!</v>
      </c>
      <c r="E220" s="12" t="e">
        <f t="shared" si="42"/>
        <v>#NUM!</v>
      </c>
      <c r="F220" s="3" t="e">
        <f t="shared" si="35"/>
        <v>#NUM!</v>
      </c>
      <c r="G220" s="12" t="e">
        <f t="shared" si="36"/>
        <v>#NUM!</v>
      </c>
      <c r="H220" s="14"/>
      <c r="I220" s="3">
        <f t="shared" si="37"/>
        <v>0</v>
      </c>
      <c r="J220" s="3" t="e">
        <f t="shared" si="43"/>
        <v>#NUM!</v>
      </c>
      <c r="K220" s="5">
        <f t="shared" si="44"/>
        <v>211</v>
      </c>
      <c r="L220" s="3" t="e">
        <f t="shared" si="38"/>
        <v>#NUM!</v>
      </c>
      <c r="M220" s="12" t="e">
        <f t="shared" si="39"/>
        <v>#NUM!</v>
      </c>
      <c r="N220" s="30"/>
      <c r="O220" s="24"/>
      <c r="P220" s="24"/>
    </row>
    <row r="221" spans="2:16" x14ac:dyDescent="0.2">
      <c r="B221" s="13">
        <f t="shared" si="40"/>
        <v>51714</v>
      </c>
      <c r="C221" s="19">
        <f t="shared" si="34"/>
        <v>0</v>
      </c>
      <c r="D221" s="3" t="e">
        <f t="shared" si="41"/>
        <v>#NUM!</v>
      </c>
      <c r="E221" s="12" t="e">
        <f t="shared" si="42"/>
        <v>#NUM!</v>
      </c>
      <c r="F221" s="3" t="e">
        <f t="shared" si="35"/>
        <v>#NUM!</v>
      </c>
      <c r="G221" s="12" t="e">
        <f t="shared" si="36"/>
        <v>#NUM!</v>
      </c>
      <c r="H221" s="14"/>
      <c r="I221" s="3">
        <f t="shared" si="37"/>
        <v>0</v>
      </c>
      <c r="J221" s="3" t="e">
        <f t="shared" si="43"/>
        <v>#NUM!</v>
      </c>
      <c r="K221" s="5">
        <f t="shared" si="44"/>
        <v>212</v>
      </c>
      <c r="L221" s="3" t="e">
        <f t="shared" si="38"/>
        <v>#NUM!</v>
      </c>
      <c r="M221" s="12" t="e">
        <f t="shared" si="39"/>
        <v>#NUM!</v>
      </c>
      <c r="N221" s="30"/>
      <c r="O221" s="24"/>
      <c r="P221" s="24"/>
    </row>
    <row r="222" spans="2:16" x14ac:dyDescent="0.2">
      <c r="B222" s="13">
        <f t="shared" si="40"/>
        <v>51745</v>
      </c>
      <c r="C222" s="19">
        <f t="shared" si="34"/>
        <v>0</v>
      </c>
      <c r="D222" s="3" t="e">
        <f t="shared" si="41"/>
        <v>#NUM!</v>
      </c>
      <c r="E222" s="12" t="e">
        <f t="shared" si="42"/>
        <v>#NUM!</v>
      </c>
      <c r="F222" s="3" t="e">
        <f t="shared" si="35"/>
        <v>#NUM!</v>
      </c>
      <c r="G222" s="12" t="e">
        <f t="shared" si="36"/>
        <v>#NUM!</v>
      </c>
      <c r="H222" s="14"/>
      <c r="I222" s="3">
        <f t="shared" si="37"/>
        <v>0</v>
      </c>
      <c r="J222" s="3" t="e">
        <f t="shared" si="43"/>
        <v>#NUM!</v>
      </c>
      <c r="K222" s="5">
        <f t="shared" si="44"/>
        <v>213</v>
      </c>
      <c r="L222" s="3" t="e">
        <f t="shared" si="38"/>
        <v>#NUM!</v>
      </c>
      <c r="M222" s="12" t="e">
        <f t="shared" si="39"/>
        <v>#NUM!</v>
      </c>
      <c r="N222" s="30"/>
      <c r="O222" s="24"/>
      <c r="P222" s="24"/>
    </row>
    <row r="223" spans="2:16" x14ac:dyDescent="0.2">
      <c r="B223" s="13">
        <f t="shared" si="40"/>
        <v>51775</v>
      </c>
      <c r="C223" s="19">
        <f t="shared" si="34"/>
        <v>0</v>
      </c>
      <c r="D223" s="3" t="e">
        <f t="shared" si="41"/>
        <v>#NUM!</v>
      </c>
      <c r="E223" s="12" t="e">
        <f t="shared" si="42"/>
        <v>#NUM!</v>
      </c>
      <c r="F223" s="3" t="e">
        <f t="shared" si="35"/>
        <v>#NUM!</v>
      </c>
      <c r="G223" s="12" t="e">
        <f t="shared" si="36"/>
        <v>#NUM!</v>
      </c>
      <c r="H223" s="14"/>
      <c r="I223" s="3">
        <f t="shared" si="37"/>
        <v>0</v>
      </c>
      <c r="J223" s="3" t="e">
        <f t="shared" si="43"/>
        <v>#NUM!</v>
      </c>
      <c r="K223" s="5">
        <f t="shared" si="44"/>
        <v>214</v>
      </c>
      <c r="L223" s="3" t="e">
        <f t="shared" si="38"/>
        <v>#NUM!</v>
      </c>
      <c r="M223" s="12" t="e">
        <f t="shared" si="39"/>
        <v>#NUM!</v>
      </c>
      <c r="N223" s="30"/>
      <c r="O223" s="24"/>
      <c r="P223" s="24"/>
    </row>
    <row r="224" spans="2:16" x14ac:dyDescent="0.2">
      <c r="B224" s="13">
        <f t="shared" si="40"/>
        <v>51806</v>
      </c>
      <c r="C224" s="19">
        <f t="shared" si="34"/>
        <v>0</v>
      </c>
      <c r="D224" s="3" t="e">
        <f t="shared" si="41"/>
        <v>#NUM!</v>
      </c>
      <c r="E224" s="12" t="e">
        <f t="shared" si="42"/>
        <v>#NUM!</v>
      </c>
      <c r="F224" s="3" t="e">
        <f t="shared" si="35"/>
        <v>#NUM!</v>
      </c>
      <c r="G224" s="12" t="e">
        <f t="shared" si="36"/>
        <v>#NUM!</v>
      </c>
      <c r="H224" s="14"/>
      <c r="I224" s="3">
        <f t="shared" si="37"/>
        <v>0</v>
      </c>
      <c r="J224" s="3" t="e">
        <f t="shared" si="43"/>
        <v>#NUM!</v>
      </c>
      <c r="K224" s="5">
        <f t="shared" si="44"/>
        <v>215</v>
      </c>
      <c r="L224" s="3" t="e">
        <f t="shared" si="38"/>
        <v>#NUM!</v>
      </c>
      <c r="M224" s="12" t="e">
        <f t="shared" si="39"/>
        <v>#NUM!</v>
      </c>
      <c r="N224" s="30"/>
      <c r="O224" s="24"/>
      <c r="P224" s="24"/>
    </row>
    <row r="225" spans="2:16" x14ac:dyDescent="0.2">
      <c r="B225" s="13">
        <f t="shared" si="40"/>
        <v>51836</v>
      </c>
      <c r="C225" s="19">
        <f t="shared" si="34"/>
        <v>0</v>
      </c>
      <c r="D225" s="3" t="e">
        <f t="shared" si="41"/>
        <v>#NUM!</v>
      </c>
      <c r="E225" s="12" t="e">
        <f t="shared" si="42"/>
        <v>#NUM!</v>
      </c>
      <c r="F225" s="3" t="e">
        <f t="shared" si="35"/>
        <v>#NUM!</v>
      </c>
      <c r="G225" s="12" t="e">
        <f t="shared" si="36"/>
        <v>#NUM!</v>
      </c>
      <c r="H225" s="14"/>
      <c r="I225" s="3">
        <f t="shared" si="37"/>
        <v>0</v>
      </c>
      <c r="J225" s="3" t="e">
        <f t="shared" si="43"/>
        <v>#NUM!</v>
      </c>
      <c r="K225" s="5">
        <f t="shared" si="44"/>
        <v>216</v>
      </c>
      <c r="L225" s="3" t="e">
        <f t="shared" si="38"/>
        <v>#NUM!</v>
      </c>
      <c r="M225" s="12" t="e">
        <f t="shared" si="39"/>
        <v>#NUM!</v>
      </c>
      <c r="N225" s="30"/>
      <c r="O225" s="24"/>
      <c r="P225" s="24"/>
    </row>
    <row r="226" spans="2:16" x14ac:dyDescent="0.2">
      <c r="B226" s="13">
        <f t="shared" si="40"/>
        <v>51867</v>
      </c>
      <c r="C226" s="19">
        <f t="shared" si="34"/>
        <v>0</v>
      </c>
      <c r="D226" s="3" t="e">
        <f t="shared" si="41"/>
        <v>#NUM!</v>
      </c>
      <c r="E226" s="12" t="e">
        <f t="shared" si="42"/>
        <v>#NUM!</v>
      </c>
      <c r="F226" s="3" t="e">
        <f t="shared" si="35"/>
        <v>#NUM!</v>
      </c>
      <c r="G226" s="12" t="e">
        <f t="shared" si="36"/>
        <v>#NUM!</v>
      </c>
      <c r="H226" s="14"/>
      <c r="I226" s="3">
        <f t="shared" si="37"/>
        <v>0</v>
      </c>
      <c r="J226" s="3" t="e">
        <f t="shared" si="43"/>
        <v>#NUM!</v>
      </c>
      <c r="K226" s="5">
        <f t="shared" si="44"/>
        <v>217</v>
      </c>
      <c r="L226" s="3" t="e">
        <f t="shared" si="38"/>
        <v>#NUM!</v>
      </c>
      <c r="M226" s="12" t="e">
        <f t="shared" si="39"/>
        <v>#NUM!</v>
      </c>
      <c r="N226" s="30"/>
      <c r="O226" s="24"/>
      <c r="P226" s="24"/>
    </row>
    <row r="227" spans="2:16" x14ac:dyDescent="0.2">
      <c r="B227" s="13">
        <f t="shared" si="40"/>
        <v>51898</v>
      </c>
      <c r="C227" s="19">
        <f t="shared" si="34"/>
        <v>0</v>
      </c>
      <c r="D227" s="3" t="e">
        <f t="shared" si="41"/>
        <v>#NUM!</v>
      </c>
      <c r="E227" s="12" t="e">
        <f t="shared" si="42"/>
        <v>#NUM!</v>
      </c>
      <c r="F227" s="3" t="e">
        <f t="shared" si="35"/>
        <v>#NUM!</v>
      </c>
      <c r="G227" s="12" t="e">
        <f t="shared" si="36"/>
        <v>#NUM!</v>
      </c>
      <c r="H227" s="14"/>
      <c r="I227" s="3">
        <f t="shared" si="37"/>
        <v>0</v>
      </c>
      <c r="J227" s="3" t="e">
        <f t="shared" si="43"/>
        <v>#NUM!</v>
      </c>
      <c r="K227" s="5">
        <f t="shared" si="44"/>
        <v>218</v>
      </c>
      <c r="L227" s="3" t="e">
        <f t="shared" si="38"/>
        <v>#NUM!</v>
      </c>
      <c r="M227" s="12" t="e">
        <f t="shared" si="39"/>
        <v>#NUM!</v>
      </c>
      <c r="N227" s="30"/>
      <c r="O227" s="24"/>
      <c r="P227" s="24"/>
    </row>
    <row r="228" spans="2:16" x14ac:dyDescent="0.2">
      <c r="B228" s="13">
        <f t="shared" si="40"/>
        <v>51926</v>
      </c>
      <c r="C228" s="19">
        <f t="shared" si="34"/>
        <v>0</v>
      </c>
      <c r="D228" s="3" t="e">
        <f t="shared" si="41"/>
        <v>#NUM!</v>
      </c>
      <c r="E228" s="12" t="e">
        <f t="shared" si="42"/>
        <v>#NUM!</v>
      </c>
      <c r="F228" s="3" t="e">
        <f t="shared" si="35"/>
        <v>#NUM!</v>
      </c>
      <c r="G228" s="12" t="e">
        <f t="shared" si="36"/>
        <v>#NUM!</v>
      </c>
      <c r="H228" s="14"/>
      <c r="I228" s="3">
        <f t="shared" si="37"/>
        <v>0</v>
      </c>
      <c r="J228" s="3" t="e">
        <f t="shared" si="43"/>
        <v>#NUM!</v>
      </c>
      <c r="K228" s="5">
        <f t="shared" si="44"/>
        <v>219</v>
      </c>
      <c r="L228" s="3" t="e">
        <f t="shared" si="38"/>
        <v>#NUM!</v>
      </c>
      <c r="M228" s="12" t="e">
        <f t="shared" si="39"/>
        <v>#NUM!</v>
      </c>
      <c r="N228" s="30"/>
      <c r="O228" s="24"/>
      <c r="P228" s="24"/>
    </row>
    <row r="229" spans="2:16" x14ac:dyDescent="0.2">
      <c r="B229" s="13">
        <f t="shared" si="40"/>
        <v>51957</v>
      </c>
      <c r="C229" s="19">
        <f t="shared" si="34"/>
        <v>0</v>
      </c>
      <c r="D229" s="3" t="e">
        <f t="shared" si="41"/>
        <v>#NUM!</v>
      </c>
      <c r="E229" s="12" t="e">
        <f t="shared" si="42"/>
        <v>#NUM!</v>
      </c>
      <c r="F229" s="3" t="e">
        <f t="shared" si="35"/>
        <v>#NUM!</v>
      </c>
      <c r="G229" s="12" t="e">
        <f t="shared" si="36"/>
        <v>#NUM!</v>
      </c>
      <c r="H229" s="14"/>
      <c r="I229" s="3">
        <f t="shared" si="37"/>
        <v>0</v>
      </c>
      <c r="J229" s="3" t="e">
        <f t="shared" si="43"/>
        <v>#NUM!</v>
      </c>
      <c r="K229" s="5">
        <f t="shared" si="44"/>
        <v>220</v>
      </c>
      <c r="L229" s="3" t="e">
        <f t="shared" si="38"/>
        <v>#NUM!</v>
      </c>
      <c r="M229" s="12" t="e">
        <f t="shared" si="39"/>
        <v>#NUM!</v>
      </c>
      <c r="N229" s="30"/>
      <c r="O229" s="24"/>
      <c r="P229" s="24"/>
    </row>
    <row r="230" spans="2:16" x14ac:dyDescent="0.2">
      <c r="B230" s="13">
        <f t="shared" si="40"/>
        <v>51987</v>
      </c>
      <c r="C230" s="19">
        <f t="shared" si="34"/>
        <v>0</v>
      </c>
      <c r="D230" s="3" t="e">
        <f t="shared" si="41"/>
        <v>#NUM!</v>
      </c>
      <c r="E230" s="12" t="e">
        <f t="shared" si="42"/>
        <v>#NUM!</v>
      </c>
      <c r="F230" s="3" t="e">
        <f t="shared" si="35"/>
        <v>#NUM!</v>
      </c>
      <c r="G230" s="12" t="e">
        <f t="shared" si="36"/>
        <v>#NUM!</v>
      </c>
      <c r="H230" s="14"/>
      <c r="I230" s="3">
        <f t="shared" si="37"/>
        <v>0</v>
      </c>
      <c r="J230" s="3" t="e">
        <f t="shared" si="43"/>
        <v>#NUM!</v>
      </c>
      <c r="K230" s="5">
        <f t="shared" si="44"/>
        <v>221</v>
      </c>
      <c r="L230" s="3" t="e">
        <f t="shared" si="38"/>
        <v>#NUM!</v>
      </c>
      <c r="M230" s="12" t="e">
        <f t="shared" si="39"/>
        <v>#NUM!</v>
      </c>
      <c r="N230" s="30"/>
      <c r="O230" s="24"/>
      <c r="P230" s="24"/>
    </row>
    <row r="231" spans="2:16" x14ac:dyDescent="0.2">
      <c r="B231" s="13">
        <f t="shared" si="40"/>
        <v>52018</v>
      </c>
      <c r="C231" s="19">
        <f t="shared" si="34"/>
        <v>0</v>
      </c>
      <c r="D231" s="3" t="e">
        <f t="shared" si="41"/>
        <v>#NUM!</v>
      </c>
      <c r="E231" s="12" t="e">
        <f t="shared" si="42"/>
        <v>#NUM!</v>
      </c>
      <c r="F231" s="3" t="e">
        <f t="shared" si="35"/>
        <v>#NUM!</v>
      </c>
      <c r="G231" s="12" t="e">
        <f t="shared" si="36"/>
        <v>#NUM!</v>
      </c>
      <c r="H231" s="14"/>
      <c r="I231" s="3">
        <f t="shared" si="37"/>
        <v>0</v>
      </c>
      <c r="J231" s="3" t="e">
        <f t="shared" si="43"/>
        <v>#NUM!</v>
      </c>
      <c r="K231" s="5">
        <f t="shared" si="44"/>
        <v>222</v>
      </c>
      <c r="L231" s="3" t="e">
        <f t="shared" si="38"/>
        <v>#NUM!</v>
      </c>
      <c r="M231" s="12" t="e">
        <f t="shared" si="39"/>
        <v>#NUM!</v>
      </c>
      <c r="N231" s="30"/>
      <c r="O231" s="24"/>
      <c r="P231" s="24"/>
    </row>
    <row r="232" spans="2:16" x14ac:dyDescent="0.2">
      <c r="B232" s="13">
        <f t="shared" si="40"/>
        <v>52048</v>
      </c>
      <c r="C232" s="19">
        <f t="shared" si="34"/>
        <v>0</v>
      </c>
      <c r="D232" s="3" t="e">
        <f t="shared" si="41"/>
        <v>#NUM!</v>
      </c>
      <c r="E232" s="12" t="e">
        <f t="shared" si="42"/>
        <v>#NUM!</v>
      </c>
      <c r="F232" s="3" t="e">
        <f t="shared" si="35"/>
        <v>#NUM!</v>
      </c>
      <c r="G232" s="12" t="e">
        <f t="shared" si="36"/>
        <v>#NUM!</v>
      </c>
      <c r="H232" s="14"/>
      <c r="I232" s="3">
        <f t="shared" si="37"/>
        <v>0</v>
      </c>
      <c r="J232" s="3" t="e">
        <f t="shared" si="43"/>
        <v>#NUM!</v>
      </c>
      <c r="K232" s="5">
        <f t="shared" si="44"/>
        <v>223</v>
      </c>
      <c r="L232" s="3" t="e">
        <f t="shared" si="38"/>
        <v>#NUM!</v>
      </c>
      <c r="M232" s="12" t="e">
        <f t="shared" si="39"/>
        <v>#NUM!</v>
      </c>
      <c r="N232" s="30"/>
      <c r="O232" s="24"/>
      <c r="P232" s="24"/>
    </row>
    <row r="233" spans="2:16" x14ac:dyDescent="0.2">
      <c r="B233" s="13">
        <f t="shared" si="40"/>
        <v>52079</v>
      </c>
      <c r="C233" s="19">
        <f t="shared" si="34"/>
        <v>0</v>
      </c>
      <c r="D233" s="3" t="e">
        <f t="shared" si="41"/>
        <v>#NUM!</v>
      </c>
      <c r="E233" s="12" t="e">
        <f t="shared" si="42"/>
        <v>#NUM!</v>
      </c>
      <c r="F233" s="3" t="e">
        <f t="shared" si="35"/>
        <v>#NUM!</v>
      </c>
      <c r="G233" s="12" t="e">
        <f t="shared" si="36"/>
        <v>#NUM!</v>
      </c>
      <c r="H233" s="14"/>
      <c r="I233" s="3">
        <f t="shared" si="37"/>
        <v>0</v>
      </c>
      <c r="J233" s="3" t="e">
        <f t="shared" si="43"/>
        <v>#NUM!</v>
      </c>
      <c r="K233" s="5">
        <f t="shared" si="44"/>
        <v>224</v>
      </c>
      <c r="L233" s="3" t="e">
        <f t="shared" si="38"/>
        <v>#NUM!</v>
      </c>
      <c r="M233" s="12" t="e">
        <f t="shared" si="39"/>
        <v>#NUM!</v>
      </c>
      <c r="N233" s="30"/>
      <c r="O233" s="24"/>
      <c r="P233" s="24"/>
    </row>
    <row r="234" spans="2:16" x14ac:dyDescent="0.2">
      <c r="B234" s="13">
        <f t="shared" si="40"/>
        <v>52110</v>
      </c>
      <c r="C234" s="19">
        <f t="shared" si="34"/>
        <v>0</v>
      </c>
      <c r="D234" s="3" t="e">
        <f t="shared" si="41"/>
        <v>#NUM!</v>
      </c>
      <c r="E234" s="12" t="e">
        <f t="shared" si="42"/>
        <v>#NUM!</v>
      </c>
      <c r="F234" s="3" t="e">
        <f t="shared" si="35"/>
        <v>#NUM!</v>
      </c>
      <c r="G234" s="12" t="e">
        <f t="shared" si="36"/>
        <v>#NUM!</v>
      </c>
      <c r="H234" s="14"/>
      <c r="I234" s="3">
        <f t="shared" si="37"/>
        <v>0</v>
      </c>
      <c r="J234" s="3" t="e">
        <f t="shared" si="43"/>
        <v>#NUM!</v>
      </c>
      <c r="K234" s="5">
        <f t="shared" si="44"/>
        <v>225</v>
      </c>
      <c r="L234" s="3" t="e">
        <f t="shared" si="38"/>
        <v>#NUM!</v>
      </c>
      <c r="M234" s="12" t="e">
        <f t="shared" si="39"/>
        <v>#NUM!</v>
      </c>
      <c r="N234" s="30"/>
      <c r="O234" s="24"/>
      <c r="P234" s="24"/>
    </row>
    <row r="235" spans="2:16" x14ac:dyDescent="0.2">
      <c r="B235" s="13">
        <f t="shared" si="40"/>
        <v>52140</v>
      </c>
      <c r="C235" s="19">
        <f t="shared" si="34"/>
        <v>0</v>
      </c>
      <c r="D235" s="3" t="e">
        <f t="shared" si="41"/>
        <v>#NUM!</v>
      </c>
      <c r="E235" s="12" t="e">
        <f t="shared" si="42"/>
        <v>#NUM!</v>
      </c>
      <c r="F235" s="3" t="e">
        <f t="shared" si="35"/>
        <v>#NUM!</v>
      </c>
      <c r="G235" s="12" t="e">
        <f t="shared" si="36"/>
        <v>#NUM!</v>
      </c>
      <c r="H235" s="14"/>
      <c r="I235" s="3">
        <f t="shared" si="37"/>
        <v>0</v>
      </c>
      <c r="J235" s="3" t="e">
        <f t="shared" si="43"/>
        <v>#NUM!</v>
      </c>
      <c r="K235" s="5">
        <f t="shared" si="44"/>
        <v>226</v>
      </c>
      <c r="L235" s="3" t="e">
        <f t="shared" si="38"/>
        <v>#NUM!</v>
      </c>
      <c r="M235" s="12" t="e">
        <f t="shared" si="39"/>
        <v>#NUM!</v>
      </c>
      <c r="N235" s="30"/>
      <c r="O235" s="24"/>
      <c r="P235" s="24"/>
    </row>
    <row r="236" spans="2:16" x14ac:dyDescent="0.2">
      <c r="B236" s="13">
        <f t="shared" si="40"/>
        <v>52171</v>
      </c>
      <c r="C236" s="19">
        <f t="shared" si="34"/>
        <v>0</v>
      </c>
      <c r="D236" s="3" t="e">
        <f t="shared" si="41"/>
        <v>#NUM!</v>
      </c>
      <c r="E236" s="12" t="e">
        <f t="shared" si="42"/>
        <v>#NUM!</v>
      </c>
      <c r="F236" s="3" t="e">
        <f t="shared" si="35"/>
        <v>#NUM!</v>
      </c>
      <c r="G236" s="12" t="e">
        <f t="shared" si="36"/>
        <v>#NUM!</v>
      </c>
      <c r="H236" s="14"/>
      <c r="I236" s="3">
        <f t="shared" si="37"/>
        <v>0</v>
      </c>
      <c r="J236" s="3" t="e">
        <f t="shared" si="43"/>
        <v>#NUM!</v>
      </c>
      <c r="K236" s="5">
        <f t="shared" si="44"/>
        <v>227</v>
      </c>
      <c r="L236" s="3" t="e">
        <f t="shared" si="38"/>
        <v>#NUM!</v>
      </c>
      <c r="M236" s="12" t="e">
        <f t="shared" si="39"/>
        <v>#NUM!</v>
      </c>
      <c r="N236" s="30"/>
      <c r="O236" s="24"/>
      <c r="P236" s="24"/>
    </row>
    <row r="237" spans="2:16" x14ac:dyDescent="0.2">
      <c r="B237" s="13">
        <f t="shared" si="40"/>
        <v>52201</v>
      </c>
      <c r="C237" s="19">
        <f t="shared" si="34"/>
        <v>0</v>
      </c>
      <c r="D237" s="3" t="e">
        <f t="shared" si="41"/>
        <v>#NUM!</v>
      </c>
      <c r="E237" s="12" t="e">
        <f t="shared" si="42"/>
        <v>#NUM!</v>
      </c>
      <c r="F237" s="3" t="e">
        <f t="shared" si="35"/>
        <v>#NUM!</v>
      </c>
      <c r="G237" s="12" t="e">
        <f t="shared" si="36"/>
        <v>#NUM!</v>
      </c>
      <c r="H237" s="14"/>
      <c r="I237" s="3">
        <f t="shared" si="37"/>
        <v>0</v>
      </c>
      <c r="J237" s="3" t="e">
        <f t="shared" si="43"/>
        <v>#NUM!</v>
      </c>
      <c r="K237" s="5">
        <f t="shared" si="44"/>
        <v>228</v>
      </c>
      <c r="L237" s="3" t="e">
        <f t="shared" si="38"/>
        <v>#NUM!</v>
      </c>
      <c r="M237" s="12" t="e">
        <f t="shared" si="39"/>
        <v>#NUM!</v>
      </c>
      <c r="N237" s="30"/>
      <c r="O237" s="24"/>
      <c r="P237" s="24"/>
    </row>
    <row r="238" spans="2:16" x14ac:dyDescent="0.2">
      <c r="B238" s="13">
        <f t="shared" si="40"/>
        <v>52232</v>
      </c>
      <c r="C238" s="19">
        <f t="shared" si="34"/>
        <v>0</v>
      </c>
      <c r="D238" s="3" t="e">
        <f t="shared" si="41"/>
        <v>#NUM!</v>
      </c>
      <c r="E238" s="12" t="e">
        <f t="shared" si="42"/>
        <v>#NUM!</v>
      </c>
      <c r="F238" s="3" t="e">
        <f t="shared" si="35"/>
        <v>#NUM!</v>
      </c>
      <c r="G238" s="12" t="e">
        <f t="shared" si="36"/>
        <v>#NUM!</v>
      </c>
      <c r="H238" s="14"/>
      <c r="I238" s="3">
        <f t="shared" si="37"/>
        <v>0</v>
      </c>
      <c r="J238" s="3" t="e">
        <f t="shared" si="43"/>
        <v>#NUM!</v>
      </c>
      <c r="K238" s="5">
        <f t="shared" si="44"/>
        <v>229</v>
      </c>
      <c r="L238" s="3" t="e">
        <f t="shared" si="38"/>
        <v>#NUM!</v>
      </c>
      <c r="M238" s="12" t="e">
        <f t="shared" si="39"/>
        <v>#NUM!</v>
      </c>
      <c r="N238" s="30"/>
      <c r="O238" s="24"/>
      <c r="P238" s="24"/>
    </row>
    <row r="239" spans="2:16" x14ac:dyDescent="0.2">
      <c r="B239" s="13">
        <f t="shared" si="40"/>
        <v>52263</v>
      </c>
      <c r="C239" s="19">
        <f t="shared" si="34"/>
        <v>0</v>
      </c>
      <c r="D239" s="3" t="e">
        <f t="shared" si="41"/>
        <v>#NUM!</v>
      </c>
      <c r="E239" s="12" t="e">
        <f t="shared" si="42"/>
        <v>#NUM!</v>
      </c>
      <c r="F239" s="3" t="e">
        <f t="shared" si="35"/>
        <v>#NUM!</v>
      </c>
      <c r="G239" s="12" t="e">
        <f t="shared" si="36"/>
        <v>#NUM!</v>
      </c>
      <c r="H239" s="14"/>
      <c r="I239" s="3">
        <f t="shared" si="37"/>
        <v>0</v>
      </c>
      <c r="J239" s="3" t="e">
        <f t="shared" si="43"/>
        <v>#NUM!</v>
      </c>
      <c r="K239" s="5">
        <f t="shared" si="44"/>
        <v>230</v>
      </c>
      <c r="L239" s="3" t="e">
        <f t="shared" si="38"/>
        <v>#NUM!</v>
      </c>
      <c r="M239" s="12" t="e">
        <f t="shared" si="39"/>
        <v>#NUM!</v>
      </c>
      <c r="N239" s="30"/>
      <c r="O239" s="24"/>
      <c r="P239" s="24"/>
    </row>
    <row r="240" spans="2:16" x14ac:dyDescent="0.2">
      <c r="B240" s="13">
        <f t="shared" si="40"/>
        <v>52291</v>
      </c>
      <c r="C240" s="19">
        <f t="shared" si="34"/>
        <v>0</v>
      </c>
      <c r="D240" s="3" t="e">
        <f t="shared" si="41"/>
        <v>#NUM!</v>
      </c>
      <c r="E240" s="12" t="e">
        <f t="shared" si="42"/>
        <v>#NUM!</v>
      </c>
      <c r="F240" s="3" t="e">
        <f t="shared" si="35"/>
        <v>#NUM!</v>
      </c>
      <c r="G240" s="12" t="e">
        <f t="shared" si="36"/>
        <v>#NUM!</v>
      </c>
      <c r="H240" s="14"/>
      <c r="I240" s="3">
        <f t="shared" si="37"/>
        <v>0</v>
      </c>
      <c r="J240" s="3" t="e">
        <f t="shared" si="43"/>
        <v>#NUM!</v>
      </c>
      <c r="K240" s="5">
        <f t="shared" si="44"/>
        <v>231</v>
      </c>
      <c r="L240" s="3" t="e">
        <f t="shared" si="38"/>
        <v>#NUM!</v>
      </c>
      <c r="M240" s="12" t="e">
        <f t="shared" si="39"/>
        <v>#NUM!</v>
      </c>
      <c r="N240" s="30"/>
      <c r="O240" s="24"/>
      <c r="P240" s="24"/>
    </row>
    <row r="241" spans="2:16" x14ac:dyDescent="0.2">
      <c r="B241" s="13">
        <f t="shared" si="40"/>
        <v>52322</v>
      </c>
      <c r="C241" s="19">
        <f t="shared" si="34"/>
        <v>0</v>
      </c>
      <c r="D241" s="3" t="e">
        <f t="shared" si="41"/>
        <v>#NUM!</v>
      </c>
      <c r="E241" s="12" t="e">
        <f t="shared" si="42"/>
        <v>#NUM!</v>
      </c>
      <c r="F241" s="3" t="e">
        <f t="shared" si="35"/>
        <v>#NUM!</v>
      </c>
      <c r="G241" s="12" t="e">
        <f t="shared" si="36"/>
        <v>#NUM!</v>
      </c>
      <c r="H241" s="14"/>
      <c r="I241" s="3">
        <f t="shared" si="37"/>
        <v>0</v>
      </c>
      <c r="J241" s="3" t="e">
        <f t="shared" si="43"/>
        <v>#NUM!</v>
      </c>
      <c r="K241" s="5">
        <f t="shared" si="44"/>
        <v>232</v>
      </c>
      <c r="L241" s="3" t="e">
        <f t="shared" si="38"/>
        <v>#NUM!</v>
      </c>
      <c r="M241" s="12" t="e">
        <f t="shared" si="39"/>
        <v>#NUM!</v>
      </c>
      <c r="N241" s="30"/>
      <c r="O241" s="24"/>
      <c r="P241" s="24"/>
    </row>
    <row r="242" spans="2:16" x14ac:dyDescent="0.2">
      <c r="B242" s="13">
        <f t="shared" si="40"/>
        <v>52352</v>
      </c>
      <c r="C242" s="19">
        <f t="shared" si="34"/>
        <v>0</v>
      </c>
      <c r="D242" s="3" t="e">
        <f t="shared" si="41"/>
        <v>#NUM!</v>
      </c>
      <c r="E242" s="12" t="e">
        <f t="shared" si="42"/>
        <v>#NUM!</v>
      </c>
      <c r="F242" s="3" t="e">
        <f t="shared" si="35"/>
        <v>#NUM!</v>
      </c>
      <c r="G242" s="12" t="e">
        <f t="shared" si="36"/>
        <v>#NUM!</v>
      </c>
      <c r="H242" s="14"/>
      <c r="I242" s="3">
        <f t="shared" si="37"/>
        <v>0</v>
      </c>
      <c r="J242" s="3" t="e">
        <f t="shared" si="43"/>
        <v>#NUM!</v>
      </c>
      <c r="K242" s="5">
        <f t="shared" si="44"/>
        <v>233</v>
      </c>
      <c r="L242" s="3" t="e">
        <f t="shared" si="38"/>
        <v>#NUM!</v>
      </c>
      <c r="M242" s="12" t="e">
        <f t="shared" si="39"/>
        <v>#NUM!</v>
      </c>
      <c r="N242" s="30"/>
      <c r="O242" s="24"/>
      <c r="P242" s="24"/>
    </row>
    <row r="243" spans="2:16" x14ac:dyDescent="0.2">
      <c r="B243" s="13">
        <f t="shared" si="40"/>
        <v>52383</v>
      </c>
      <c r="C243" s="19">
        <f t="shared" si="34"/>
        <v>0</v>
      </c>
      <c r="D243" s="3" t="e">
        <f t="shared" si="41"/>
        <v>#NUM!</v>
      </c>
      <c r="E243" s="12" t="e">
        <f t="shared" si="42"/>
        <v>#NUM!</v>
      </c>
      <c r="F243" s="3" t="e">
        <f t="shared" si="35"/>
        <v>#NUM!</v>
      </c>
      <c r="G243" s="12" t="e">
        <f t="shared" si="36"/>
        <v>#NUM!</v>
      </c>
      <c r="H243" s="14"/>
      <c r="I243" s="3">
        <f t="shared" si="37"/>
        <v>0</v>
      </c>
      <c r="J243" s="3" t="e">
        <f t="shared" si="43"/>
        <v>#NUM!</v>
      </c>
      <c r="K243" s="5">
        <f t="shared" si="44"/>
        <v>234</v>
      </c>
      <c r="L243" s="3" t="e">
        <f t="shared" si="38"/>
        <v>#NUM!</v>
      </c>
      <c r="M243" s="12" t="e">
        <f t="shared" si="39"/>
        <v>#NUM!</v>
      </c>
      <c r="N243" s="30"/>
      <c r="O243" s="24"/>
      <c r="P243" s="24"/>
    </row>
    <row r="244" spans="2:16" x14ac:dyDescent="0.2">
      <c r="B244" s="13">
        <f t="shared" si="40"/>
        <v>52413</v>
      </c>
      <c r="C244" s="19">
        <f t="shared" si="34"/>
        <v>0</v>
      </c>
      <c r="D244" s="3" t="e">
        <f t="shared" si="41"/>
        <v>#NUM!</v>
      </c>
      <c r="E244" s="12" t="e">
        <f t="shared" si="42"/>
        <v>#NUM!</v>
      </c>
      <c r="F244" s="3" t="e">
        <f t="shared" si="35"/>
        <v>#NUM!</v>
      </c>
      <c r="G244" s="12" t="e">
        <f t="shared" si="36"/>
        <v>#NUM!</v>
      </c>
      <c r="H244" s="14"/>
      <c r="I244" s="3">
        <f t="shared" si="37"/>
        <v>0</v>
      </c>
      <c r="J244" s="3" t="e">
        <f t="shared" si="43"/>
        <v>#NUM!</v>
      </c>
      <c r="K244" s="5">
        <f t="shared" si="44"/>
        <v>235</v>
      </c>
      <c r="L244" s="3" t="e">
        <f t="shared" si="38"/>
        <v>#NUM!</v>
      </c>
      <c r="M244" s="12" t="e">
        <f t="shared" si="39"/>
        <v>#NUM!</v>
      </c>
      <c r="N244" s="30"/>
      <c r="O244" s="24"/>
      <c r="P244" s="24"/>
    </row>
    <row r="245" spans="2:16" x14ac:dyDescent="0.2">
      <c r="B245" s="13">
        <f t="shared" si="40"/>
        <v>52444</v>
      </c>
      <c r="C245" s="19">
        <f t="shared" si="34"/>
        <v>0</v>
      </c>
      <c r="D245" s="3" t="e">
        <f t="shared" si="41"/>
        <v>#NUM!</v>
      </c>
      <c r="E245" s="12" t="e">
        <f t="shared" si="42"/>
        <v>#NUM!</v>
      </c>
      <c r="F245" s="3" t="e">
        <f t="shared" si="35"/>
        <v>#NUM!</v>
      </c>
      <c r="G245" s="12" t="e">
        <f t="shared" si="36"/>
        <v>#NUM!</v>
      </c>
      <c r="H245" s="14"/>
      <c r="I245" s="3">
        <f t="shared" si="37"/>
        <v>0</v>
      </c>
      <c r="J245" s="3" t="e">
        <f t="shared" si="43"/>
        <v>#NUM!</v>
      </c>
      <c r="K245" s="5">
        <f t="shared" si="44"/>
        <v>236</v>
      </c>
      <c r="L245" s="3" t="e">
        <f t="shared" si="38"/>
        <v>#NUM!</v>
      </c>
      <c r="M245" s="12" t="e">
        <f t="shared" si="39"/>
        <v>#NUM!</v>
      </c>
      <c r="N245" s="30"/>
      <c r="O245" s="24"/>
      <c r="P245" s="24"/>
    </row>
    <row r="246" spans="2:16" x14ac:dyDescent="0.2">
      <c r="B246" s="13">
        <f t="shared" si="40"/>
        <v>52475</v>
      </c>
      <c r="C246" s="19">
        <f t="shared" si="34"/>
        <v>0</v>
      </c>
      <c r="D246" s="3" t="e">
        <f t="shared" si="41"/>
        <v>#NUM!</v>
      </c>
      <c r="E246" s="12" t="e">
        <f t="shared" si="42"/>
        <v>#NUM!</v>
      </c>
      <c r="F246" s="3" t="e">
        <f t="shared" si="35"/>
        <v>#NUM!</v>
      </c>
      <c r="G246" s="12" t="e">
        <f t="shared" si="36"/>
        <v>#NUM!</v>
      </c>
      <c r="H246" s="14"/>
      <c r="I246" s="3">
        <f t="shared" si="37"/>
        <v>0</v>
      </c>
      <c r="J246" s="3" t="e">
        <f t="shared" si="43"/>
        <v>#NUM!</v>
      </c>
      <c r="K246" s="5">
        <f t="shared" si="44"/>
        <v>237</v>
      </c>
      <c r="L246" s="3" t="e">
        <f t="shared" si="38"/>
        <v>#NUM!</v>
      </c>
      <c r="M246" s="12" t="e">
        <f t="shared" si="39"/>
        <v>#NUM!</v>
      </c>
      <c r="N246" s="30"/>
      <c r="O246" s="24"/>
      <c r="P246" s="24"/>
    </row>
    <row r="247" spans="2:16" x14ac:dyDescent="0.2">
      <c r="B247" s="13">
        <f t="shared" si="40"/>
        <v>52505</v>
      </c>
      <c r="C247" s="19">
        <f t="shared" si="34"/>
        <v>0</v>
      </c>
      <c r="D247" s="3" t="e">
        <f t="shared" si="41"/>
        <v>#NUM!</v>
      </c>
      <c r="E247" s="12" t="e">
        <f t="shared" si="42"/>
        <v>#NUM!</v>
      </c>
      <c r="F247" s="3" t="e">
        <f t="shared" si="35"/>
        <v>#NUM!</v>
      </c>
      <c r="G247" s="12" t="e">
        <f t="shared" si="36"/>
        <v>#NUM!</v>
      </c>
      <c r="H247" s="14"/>
      <c r="I247" s="3">
        <f t="shared" si="37"/>
        <v>0</v>
      </c>
      <c r="J247" s="3" t="e">
        <f t="shared" si="43"/>
        <v>#NUM!</v>
      </c>
      <c r="K247" s="5">
        <f t="shared" si="44"/>
        <v>238</v>
      </c>
      <c r="L247" s="3" t="e">
        <f t="shared" si="38"/>
        <v>#NUM!</v>
      </c>
      <c r="M247" s="12" t="e">
        <f t="shared" si="39"/>
        <v>#NUM!</v>
      </c>
      <c r="N247" s="30"/>
      <c r="O247" s="24"/>
      <c r="P247" s="24"/>
    </row>
    <row r="248" spans="2:16" x14ac:dyDescent="0.2">
      <c r="B248" s="13">
        <f t="shared" si="40"/>
        <v>52536</v>
      </c>
      <c r="C248" s="19">
        <f t="shared" si="34"/>
        <v>0</v>
      </c>
      <c r="D248" s="3" t="e">
        <f t="shared" si="41"/>
        <v>#NUM!</v>
      </c>
      <c r="E248" s="12" t="e">
        <f t="shared" si="42"/>
        <v>#NUM!</v>
      </c>
      <c r="F248" s="3" t="e">
        <f t="shared" si="35"/>
        <v>#NUM!</v>
      </c>
      <c r="G248" s="12" t="e">
        <f t="shared" si="36"/>
        <v>#NUM!</v>
      </c>
      <c r="H248" s="14"/>
      <c r="I248" s="3">
        <f t="shared" si="37"/>
        <v>0</v>
      </c>
      <c r="J248" s="3" t="e">
        <f t="shared" si="43"/>
        <v>#NUM!</v>
      </c>
      <c r="K248" s="5">
        <f t="shared" si="44"/>
        <v>239</v>
      </c>
      <c r="L248" s="3" t="e">
        <f t="shared" si="38"/>
        <v>#NUM!</v>
      </c>
      <c r="M248" s="12" t="e">
        <f t="shared" si="39"/>
        <v>#NUM!</v>
      </c>
      <c r="N248" s="30"/>
      <c r="O248" s="24"/>
      <c r="P248" s="24"/>
    </row>
    <row r="249" spans="2:16" x14ac:dyDescent="0.2">
      <c r="B249" s="13">
        <f t="shared" si="40"/>
        <v>52566</v>
      </c>
      <c r="C249" s="19">
        <f t="shared" si="34"/>
        <v>0</v>
      </c>
      <c r="D249" s="3" t="e">
        <f t="shared" si="41"/>
        <v>#NUM!</v>
      </c>
      <c r="E249" s="12" t="e">
        <f t="shared" si="42"/>
        <v>#NUM!</v>
      </c>
      <c r="F249" s="3" t="e">
        <f t="shared" si="35"/>
        <v>#NUM!</v>
      </c>
      <c r="G249" s="12" t="e">
        <f t="shared" si="36"/>
        <v>#NUM!</v>
      </c>
      <c r="H249" s="14"/>
      <c r="I249" s="3">
        <f t="shared" si="37"/>
        <v>0</v>
      </c>
      <c r="J249" s="3" t="e">
        <f t="shared" si="43"/>
        <v>#NUM!</v>
      </c>
      <c r="K249" s="5">
        <f t="shared" si="44"/>
        <v>240</v>
      </c>
      <c r="L249" s="3" t="e">
        <f t="shared" si="38"/>
        <v>#NUM!</v>
      </c>
      <c r="M249" s="12" t="e">
        <f t="shared" si="39"/>
        <v>#NUM!</v>
      </c>
      <c r="N249" s="30"/>
      <c r="O249" s="24"/>
      <c r="P249" s="24"/>
    </row>
    <row r="250" spans="2:16" x14ac:dyDescent="0.2">
      <c r="B250" s="13">
        <f t="shared" si="40"/>
        <v>52597</v>
      </c>
      <c r="C250" s="19">
        <f t="shared" si="34"/>
        <v>0</v>
      </c>
      <c r="D250" s="3" t="e">
        <f t="shared" si="41"/>
        <v>#NUM!</v>
      </c>
      <c r="E250" s="12" t="e">
        <f t="shared" si="42"/>
        <v>#NUM!</v>
      </c>
      <c r="F250" s="3" t="e">
        <f t="shared" si="35"/>
        <v>#NUM!</v>
      </c>
      <c r="G250" s="12" t="e">
        <f t="shared" si="36"/>
        <v>#NUM!</v>
      </c>
      <c r="H250" s="14"/>
      <c r="I250" s="3">
        <f t="shared" si="37"/>
        <v>0</v>
      </c>
      <c r="J250" s="3" t="e">
        <f t="shared" si="43"/>
        <v>#NUM!</v>
      </c>
      <c r="K250" s="5">
        <f t="shared" si="44"/>
        <v>241</v>
      </c>
      <c r="L250" s="3" t="e">
        <f t="shared" si="38"/>
        <v>#NUM!</v>
      </c>
      <c r="M250" s="12" t="e">
        <f t="shared" si="39"/>
        <v>#NUM!</v>
      </c>
      <c r="N250" s="30"/>
      <c r="O250" s="24"/>
      <c r="P250" s="24"/>
    </row>
    <row r="251" spans="2:16" x14ac:dyDescent="0.2">
      <c r="B251" s="13">
        <f t="shared" si="40"/>
        <v>52628</v>
      </c>
      <c r="C251" s="19">
        <f t="shared" si="34"/>
        <v>0</v>
      </c>
      <c r="D251" s="3" t="e">
        <f t="shared" si="41"/>
        <v>#NUM!</v>
      </c>
      <c r="E251" s="12" t="e">
        <f t="shared" si="42"/>
        <v>#NUM!</v>
      </c>
      <c r="F251" s="3" t="e">
        <f t="shared" si="35"/>
        <v>#NUM!</v>
      </c>
      <c r="G251" s="12" t="e">
        <f t="shared" si="36"/>
        <v>#NUM!</v>
      </c>
      <c r="H251" s="14"/>
      <c r="I251" s="3">
        <f t="shared" si="37"/>
        <v>0</v>
      </c>
      <c r="J251" s="3" t="e">
        <f t="shared" si="43"/>
        <v>#NUM!</v>
      </c>
      <c r="K251" s="5">
        <f t="shared" si="44"/>
        <v>242</v>
      </c>
      <c r="L251" s="3" t="e">
        <f t="shared" si="38"/>
        <v>#NUM!</v>
      </c>
      <c r="M251" s="12" t="e">
        <f t="shared" si="39"/>
        <v>#NUM!</v>
      </c>
      <c r="N251" s="30"/>
      <c r="O251" s="24"/>
      <c r="P251" s="24"/>
    </row>
    <row r="252" spans="2:16" x14ac:dyDescent="0.2">
      <c r="B252" s="13">
        <f t="shared" si="40"/>
        <v>52657</v>
      </c>
      <c r="C252" s="19">
        <f t="shared" si="34"/>
        <v>0</v>
      </c>
      <c r="D252" s="3" t="e">
        <f t="shared" si="41"/>
        <v>#NUM!</v>
      </c>
      <c r="E252" s="12" t="e">
        <f t="shared" si="42"/>
        <v>#NUM!</v>
      </c>
      <c r="F252" s="3" t="e">
        <f t="shared" si="35"/>
        <v>#NUM!</v>
      </c>
      <c r="G252" s="12" t="e">
        <f t="shared" si="36"/>
        <v>#NUM!</v>
      </c>
      <c r="H252" s="14"/>
      <c r="I252" s="3">
        <f t="shared" si="37"/>
        <v>0</v>
      </c>
      <c r="J252" s="3" t="e">
        <f t="shared" si="43"/>
        <v>#NUM!</v>
      </c>
      <c r="K252" s="5">
        <f t="shared" si="44"/>
        <v>243</v>
      </c>
      <c r="L252" s="3" t="e">
        <f t="shared" si="38"/>
        <v>#NUM!</v>
      </c>
      <c r="M252" s="12" t="e">
        <f t="shared" si="39"/>
        <v>#NUM!</v>
      </c>
      <c r="N252" s="30"/>
      <c r="O252" s="24"/>
      <c r="P252" s="24"/>
    </row>
    <row r="253" spans="2:16" x14ac:dyDescent="0.2">
      <c r="B253" s="13">
        <f t="shared" si="40"/>
        <v>52688</v>
      </c>
      <c r="C253" s="19">
        <f t="shared" si="34"/>
        <v>0</v>
      </c>
      <c r="D253" s="3" t="e">
        <f t="shared" si="41"/>
        <v>#NUM!</v>
      </c>
      <c r="E253" s="12" t="e">
        <f t="shared" si="42"/>
        <v>#NUM!</v>
      </c>
      <c r="F253" s="3" t="e">
        <f t="shared" si="35"/>
        <v>#NUM!</v>
      </c>
      <c r="G253" s="12" t="e">
        <f t="shared" si="36"/>
        <v>#NUM!</v>
      </c>
      <c r="H253" s="14"/>
      <c r="I253" s="3">
        <f t="shared" si="37"/>
        <v>0</v>
      </c>
      <c r="J253" s="3" t="e">
        <f t="shared" si="43"/>
        <v>#NUM!</v>
      </c>
      <c r="K253" s="5">
        <f t="shared" si="44"/>
        <v>244</v>
      </c>
      <c r="L253" s="3" t="e">
        <f t="shared" si="38"/>
        <v>#NUM!</v>
      </c>
      <c r="M253" s="12" t="e">
        <f t="shared" si="39"/>
        <v>#NUM!</v>
      </c>
      <c r="N253" s="30"/>
      <c r="O253" s="24"/>
      <c r="P253" s="24"/>
    </row>
    <row r="254" spans="2:16" x14ac:dyDescent="0.2">
      <c r="B254" s="13">
        <f t="shared" si="40"/>
        <v>52718</v>
      </c>
      <c r="C254" s="19">
        <f t="shared" si="34"/>
        <v>0</v>
      </c>
      <c r="D254" s="3" t="e">
        <f t="shared" si="41"/>
        <v>#NUM!</v>
      </c>
      <c r="E254" s="12" t="e">
        <f t="shared" si="42"/>
        <v>#NUM!</v>
      </c>
      <c r="F254" s="3" t="e">
        <f t="shared" si="35"/>
        <v>#NUM!</v>
      </c>
      <c r="G254" s="12" t="e">
        <f t="shared" si="36"/>
        <v>#NUM!</v>
      </c>
      <c r="H254" s="14"/>
      <c r="I254" s="3">
        <f t="shared" si="37"/>
        <v>0</v>
      </c>
      <c r="J254" s="3" t="e">
        <f t="shared" si="43"/>
        <v>#NUM!</v>
      </c>
      <c r="K254" s="5">
        <f t="shared" si="44"/>
        <v>245</v>
      </c>
      <c r="L254" s="3" t="e">
        <f t="shared" si="38"/>
        <v>#NUM!</v>
      </c>
      <c r="M254" s="12" t="e">
        <f t="shared" si="39"/>
        <v>#NUM!</v>
      </c>
      <c r="N254" s="30"/>
      <c r="O254" s="24"/>
      <c r="P254" s="24"/>
    </row>
    <row r="255" spans="2:16" x14ac:dyDescent="0.2">
      <c r="B255" s="13">
        <f t="shared" si="40"/>
        <v>52749</v>
      </c>
      <c r="C255" s="19">
        <f t="shared" si="34"/>
        <v>0</v>
      </c>
      <c r="D255" s="3" t="e">
        <f t="shared" si="41"/>
        <v>#NUM!</v>
      </c>
      <c r="E255" s="12" t="e">
        <f t="shared" si="42"/>
        <v>#NUM!</v>
      </c>
      <c r="F255" s="3" t="e">
        <f t="shared" si="35"/>
        <v>#NUM!</v>
      </c>
      <c r="G255" s="12" t="e">
        <f t="shared" si="36"/>
        <v>#NUM!</v>
      </c>
      <c r="H255" s="14"/>
      <c r="I255" s="3">
        <f t="shared" si="37"/>
        <v>0</v>
      </c>
      <c r="J255" s="3" t="e">
        <f t="shared" si="43"/>
        <v>#NUM!</v>
      </c>
      <c r="K255" s="5">
        <f t="shared" si="44"/>
        <v>246</v>
      </c>
      <c r="L255" s="3" t="e">
        <f t="shared" si="38"/>
        <v>#NUM!</v>
      </c>
      <c r="M255" s="12" t="e">
        <f t="shared" si="39"/>
        <v>#NUM!</v>
      </c>
      <c r="N255" s="30"/>
      <c r="O255" s="24"/>
      <c r="P255" s="24"/>
    </row>
    <row r="256" spans="2:16" x14ac:dyDescent="0.2">
      <c r="B256" s="13">
        <f t="shared" si="40"/>
        <v>52779</v>
      </c>
      <c r="C256" s="19">
        <f t="shared" si="34"/>
        <v>0</v>
      </c>
      <c r="D256" s="3" t="e">
        <f t="shared" si="41"/>
        <v>#NUM!</v>
      </c>
      <c r="E256" s="12" t="e">
        <f t="shared" si="42"/>
        <v>#NUM!</v>
      </c>
      <c r="F256" s="3" t="e">
        <f t="shared" si="35"/>
        <v>#NUM!</v>
      </c>
      <c r="G256" s="12" t="e">
        <f t="shared" si="36"/>
        <v>#NUM!</v>
      </c>
      <c r="H256" s="14"/>
      <c r="I256" s="3">
        <f t="shared" si="37"/>
        <v>0</v>
      </c>
      <c r="J256" s="3" t="e">
        <f t="shared" si="43"/>
        <v>#NUM!</v>
      </c>
      <c r="K256" s="5">
        <f t="shared" si="44"/>
        <v>247</v>
      </c>
      <c r="L256" s="3" t="e">
        <f t="shared" si="38"/>
        <v>#NUM!</v>
      </c>
      <c r="M256" s="12" t="e">
        <f t="shared" si="39"/>
        <v>#NUM!</v>
      </c>
      <c r="N256" s="30"/>
      <c r="O256" s="24"/>
      <c r="P256" s="24"/>
    </row>
    <row r="257" spans="2:16" x14ac:dyDescent="0.2">
      <c r="B257" s="13">
        <f t="shared" si="40"/>
        <v>52810</v>
      </c>
      <c r="C257" s="19">
        <f t="shared" si="34"/>
        <v>0</v>
      </c>
      <c r="D257" s="3" t="e">
        <f t="shared" si="41"/>
        <v>#NUM!</v>
      </c>
      <c r="E257" s="12" t="e">
        <f t="shared" si="42"/>
        <v>#NUM!</v>
      </c>
      <c r="F257" s="3" t="e">
        <f t="shared" si="35"/>
        <v>#NUM!</v>
      </c>
      <c r="G257" s="12" t="e">
        <f t="shared" si="36"/>
        <v>#NUM!</v>
      </c>
      <c r="H257" s="14"/>
      <c r="I257" s="3">
        <f t="shared" si="37"/>
        <v>0</v>
      </c>
      <c r="J257" s="3" t="e">
        <f t="shared" si="43"/>
        <v>#NUM!</v>
      </c>
      <c r="K257" s="5">
        <f t="shared" si="44"/>
        <v>248</v>
      </c>
      <c r="L257" s="3" t="e">
        <f t="shared" si="38"/>
        <v>#NUM!</v>
      </c>
      <c r="M257" s="12" t="e">
        <f t="shared" si="39"/>
        <v>#NUM!</v>
      </c>
      <c r="N257" s="30"/>
      <c r="O257" s="24"/>
      <c r="P257" s="24"/>
    </row>
    <row r="258" spans="2:16" x14ac:dyDescent="0.2">
      <c r="B258" s="13">
        <f t="shared" si="40"/>
        <v>52841</v>
      </c>
      <c r="C258" s="19">
        <f t="shared" si="34"/>
        <v>0</v>
      </c>
      <c r="D258" s="3" t="e">
        <f t="shared" si="41"/>
        <v>#NUM!</v>
      </c>
      <c r="E258" s="12" t="e">
        <f t="shared" si="42"/>
        <v>#NUM!</v>
      </c>
      <c r="F258" s="3" t="e">
        <f t="shared" si="35"/>
        <v>#NUM!</v>
      </c>
      <c r="G258" s="12" t="e">
        <f t="shared" si="36"/>
        <v>#NUM!</v>
      </c>
      <c r="H258" s="14"/>
      <c r="I258" s="3">
        <f t="shared" si="37"/>
        <v>0</v>
      </c>
      <c r="J258" s="3" t="e">
        <f t="shared" si="43"/>
        <v>#NUM!</v>
      </c>
      <c r="K258" s="5">
        <f t="shared" si="44"/>
        <v>249</v>
      </c>
      <c r="L258" s="3" t="e">
        <f t="shared" si="38"/>
        <v>#NUM!</v>
      </c>
      <c r="M258" s="12" t="e">
        <f t="shared" si="39"/>
        <v>#NUM!</v>
      </c>
      <c r="N258" s="30"/>
      <c r="O258" s="24"/>
      <c r="P258" s="24"/>
    </row>
    <row r="259" spans="2:16" x14ac:dyDescent="0.2">
      <c r="B259" s="13">
        <f t="shared" si="40"/>
        <v>52871</v>
      </c>
      <c r="C259" s="19">
        <f t="shared" si="34"/>
        <v>0</v>
      </c>
      <c r="D259" s="3" t="e">
        <f t="shared" si="41"/>
        <v>#NUM!</v>
      </c>
      <c r="E259" s="12" t="e">
        <f t="shared" si="42"/>
        <v>#NUM!</v>
      </c>
      <c r="F259" s="3" t="e">
        <f t="shared" si="35"/>
        <v>#NUM!</v>
      </c>
      <c r="G259" s="12" t="e">
        <f t="shared" si="36"/>
        <v>#NUM!</v>
      </c>
      <c r="H259" s="14"/>
      <c r="I259" s="3">
        <f t="shared" si="37"/>
        <v>0</v>
      </c>
      <c r="J259" s="3" t="e">
        <f t="shared" si="43"/>
        <v>#NUM!</v>
      </c>
      <c r="K259" s="5">
        <f t="shared" si="44"/>
        <v>250</v>
      </c>
      <c r="L259" s="3" t="e">
        <f t="shared" si="38"/>
        <v>#NUM!</v>
      </c>
      <c r="M259" s="12" t="e">
        <f t="shared" si="39"/>
        <v>#NUM!</v>
      </c>
      <c r="N259" s="30"/>
      <c r="O259" s="24"/>
      <c r="P259" s="24"/>
    </row>
    <row r="260" spans="2:16" x14ac:dyDescent="0.2">
      <c r="B260" s="13">
        <f t="shared" si="40"/>
        <v>52902</v>
      </c>
      <c r="C260" s="19">
        <f t="shared" si="34"/>
        <v>0</v>
      </c>
      <c r="D260" s="3" t="e">
        <f t="shared" si="41"/>
        <v>#NUM!</v>
      </c>
      <c r="E260" s="12" t="e">
        <f t="shared" si="42"/>
        <v>#NUM!</v>
      </c>
      <c r="F260" s="3" t="e">
        <f t="shared" si="35"/>
        <v>#NUM!</v>
      </c>
      <c r="G260" s="12" t="e">
        <f t="shared" si="36"/>
        <v>#NUM!</v>
      </c>
      <c r="H260" s="14"/>
      <c r="I260" s="3">
        <f t="shared" si="37"/>
        <v>0</v>
      </c>
      <c r="J260" s="3" t="e">
        <f t="shared" si="43"/>
        <v>#NUM!</v>
      </c>
      <c r="K260" s="5">
        <f t="shared" si="44"/>
        <v>251</v>
      </c>
      <c r="L260" s="3" t="e">
        <f t="shared" si="38"/>
        <v>#NUM!</v>
      </c>
      <c r="M260" s="12" t="e">
        <f t="shared" si="39"/>
        <v>#NUM!</v>
      </c>
      <c r="N260" s="30"/>
      <c r="O260" s="24"/>
      <c r="P260" s="24"/>
    </row>
    <row r="261" spans="2:16" x14ac:dyDescent="0.2">
      <c r="B261" s="13">
        <f t="shared" si="40"/>
        <v>52932</v>
      </c>
      <c r="C261" s="19">
        <f t="shared" si="34"/>
        <v>0</v>
      </c>
      <c r="D261" s="3" t="e">
        <f t="shared" si="41"/>
        <v>#NUM!</v>
      </c>
      <c r="E261" s="12" t="e">
        <f t="shared" si="42"/>
        <v>#NUM!</v>
      </c>
      <c r="F261" s="3" t="e">
        <f t="shared" si="35"/>
        <v>#NUM!</v>
      </c>
      <c r="G261" s="12" t="e">
        <f t="shared" si="36"/>
        <v>#NUM!</v>
      </c>
      <c r="H261" s="14"/>
      <c r="I261" s="3">
        <f t="shared" si="37"/>
        <v>0</v>
      </c>
      <c r="J261" s="3" t="e">
        <f t="shared" si="43"/>
        <v>#NUM!</v>
      </c>
      <c r="K261" s="5">
        <f t="shared" si="44"/>
        <v>252</v>
      </c>
      <c r="L261" s="3" t="e">
        <f t="shared" si="38"/>
        <v>#NUM!</v>
      </c>
      <c r="M261" s="12" t="e">
        <f t="shared" si="39"/>
        <v>#NUM!</v>
      </c>
      <c r="N261" s="30"/>
      <c r="O261" s="24"/>
      <c r="P261" s="24"/>
    </row>
    <row r="262" spans="2:16" x14ac:dyDescent="0.2">
      <c r="B262" s="13">
        <f t="shared" si="40"/>
        <v>52963</v>
      </c>
      <c r="C262" s="19">
        <f t="shared" si="34"/>
        <v>0</v>
      </c>
      <c r="D262" s="3" t="e">
        <f t="shared" si="41"/>
        <v>#NUM!</v>
      </c>
      <c r="E262" s="12" t="e">
        <f t="shared" si="42"/>
        <v>#NUM!</v>
      </c>
      <c r="F262" s="3" t="e">
        <f t="shared" si="35"/>
        <v>#NUM!</v>
      </c>
      <c r="G262" s="12" t="e">
        <f t="shared" si="36"/>
        <v>#NUM!</v>
      </c>
      <c r="H262" s="14"/>
      <c r="I262" s="3">
        <f t="shared" si="37"/>
        <v>0</v>
      </c>
      <c r="J262" s="3" t="e">
        <f t="shared" si="43"/>
        <v>#NUM!</v>
      </c>
      <c r="K262" s="5">
        <f t="shared" si="44"/>
        <v>253</v>
      </c>
      <c r="L262" s="3" t="e">
        <f t="shared" si="38"/>
        <v>#NUM!</v>
      </c>
      <c r="M262" s="12" t="e">
        <f t="shared" si="39"/>
        <v>#NUM!</v>
      </c>
      <c r="N262" s="30"/>
      <c r="O262" s="24"/>
      <c r="P262" s="24"/>
    </row>
    <row r="263" spans="2:16" x14ac:dyDescent="0.2">
      <c r="B263" s="13">
        <f t="shared" si="40"/>
        <v>52994</v>
      </c>
      <c r="C263" s="19">
        <f t="shared" si="34"/>
        <v>0</v>
      </c>
      <c r="D263" s="3" t="e">
        <f t="shared" si="41"/>
        <v>#NUM!</v>
      </c>
      <c r="E263" s="12" t="e">
        <f t="shared" si="42"/>
        <v>#NUM!</v>
      </c>
      <c r="F263" s="3" t="e">
        <f t="shared" si="35"/>
        <v>#NUM!</v>
      </c>
      <c r="G263" s="12" t="e">
        <f t="shared" si="36"/>
        <v>#NUM!</v>
      </c>
      <c r="H263" s="14"/>
      <c r="I263" s="3">
        <f t="shared" si="37"/>
        <v>0</v>
      </c>
      <c r="J263" s="3" t="e">
        <f t="shared" si="43"/>
        <v>#NUM!</v>
      </c>
      <c r="K263" s="5">
        <f t="shared" si="44"/>
        <v>254</v>
      </c>
      <c r="L263" s="3" t="e">
        <f t="shared" si="38"/>
        <v>#NUM!</v>
      </c>
      <c r="M263" s="12" t="e">
        <f t="shared" si="39"/>
        <v>#NUM!</v>
      </c>
      <c r="N263" s="30"/>
      <c r="O263" s="24"/>
      <c r="P263" s="24"/>
    </row>
    <row r="264" spans="2:16" x14ac:dyDescent="0.2">
      <c r="B264" s="13">
        <f t="shared" si="40"/>
        <v>53022</v>
      </c>
      <c r="C264" s="19">
        <f t="shared" si="34"/>
        <v>0</v>
      </c>
      <c r="D264" s="3" t="e">
        <f t="shared" si="41"/>
        <v>#NUM!</v>
      </c>
      <c r="E264" s="12" t="e">
        <f t="shared" si="42"/>
        <v>#NUM!</v>
      </c>
      <c r="F264" s="3" t="e">
        <f t="shared" si="35"/>
        <v>#NUM!</v>
      </c>
      <c r="G264" s="12" t="e">
        <f t="shared" si="36"/>
        <v>#NUM!</v>
      </c>
      <c r="H264" s="14"/>
      <c r="I264" s="3">
        <f t="shared" si="37"/>
        <v>0</v>
      </c>
      <c r="J264" s="3" t="e">
        <f t="shared" si="43"/>
        <v>#NUM!</v>
      </c>
      <c r="K264" s="5">
        <f t="shared" si="44"/>
        <v>255</v>
      </c>
      <c r="L264" s="3" t="e">
        <f t="shared" si="38"/>
        <v>#NUM!</v>
      </c>
      <c r="M264" s="12" t="e">
        <f t="shared" si="39"/>
        <v>#NUM!</v>
      </c>
      <c r="N264" s="30"/>
      <c r="O264" s="24"/>
      <c r="P264" s="24"/>
    </row>
    <row r="265" spans="2:16" x14ac:dyDescent="0.2">
      <c r="B265" s="13">
        <f t="shared" si="40"/>
        <v>53053</v>
      </c>
      <c r="C265" s="19">
        <f t="shared" si="34"/>
        <v>0</v>
      </c>
      <c r="D265" s="3" t="e">
        <f t="shared" si="41"/>
        <v>#NUM!</v>
      </c>
      <c r="E265" s="12" t="e">
        <f t="shared" si="42"/>
        <v>#NUM!</v>
      </c>
      <c r="F265" s="3" t="e">
        <f t="shared" si="35"/>
        <v>#NUM!</v>
      </c>
      <c r="G265" s="12" t="e">
        <f t="shared" si="36"/>
        <v>#NUM!</v>
      </c>
      <c r="H265" s="14"/>
      <c r="I265" s="3">
        <f t="shared" si="37"/>
        <v>0</v>
      </c>
      <c r="J265" s="3" t="e">
        <f t="shared" si="43"/>
        <v>#NUM!</v>
      </c>
      <c r="K265" s="5">
        <f t="shared" si="44"/>
        <v>256</v>
      </c>
      <c r="L265" s="3" t="e">
        <f t="shared" si="38"/>
        <v>#NUM!</v>
      </c>
      <c r="M265" s="12" t="e">
        <f t="shared" si="39"/>
        <v>#NUM!</v>
      </c>
      <c r="N265" s="30"/>
      <c r="O265" s="24"/>
      <c r="P265" s="24"/>
    </row>
    <row r="266" spans="2:16" x14ac:dyDescent="0.2">
      <c r="B266" s="13">
        <f t="shared" si="40"/>
        <v>53083</v>
      </c>
      <c r="C266" s="19">
        <f t="shared" si="34"/>
        <v>0</v>
      </c>
      <c r="D266" s="3" t="e">
        <f t="shared" si="41"/>
        <v>#NUM!</v>
      </c>
      <c r="E266" s="12" t="e">
        <f t="shared" si="42"/>
        <v>#NUM!</v>
      </c>
      <c r="F266" s="3" t="e">
        <f t="shared" si="35"/>
        <v>#NUM!</v>
      </c>
      <c r="G266" s="12" t="e">
        <f t="shared" si="36"/>
        <v>#NUM!</v>
      </c>
      <c r="H266" s="14"/>
      <c r="I266" s="3">
        <f t="shared" si="37"/>
        <v>0</v>
      </c>
      <c r="J266" s="3" t="e">
        <f t="shared" si="43"/>
        <v>#NUM!</v>
      </c>
      <c r="K266" s="5">
        <f t="shared" si="44"/>
        <v>257</v>
      </c>
      <c r="L266" s="3" t="e">
        <f t="shared" si="38"/>
        <v>#NUM!</v>
      </c>
      <c r="M266" s="12" t="e">
        <f t="shared" si="39"/>
        <v>#NUM!</v>
      </c>
      <c r="N266" s="30"/>
      <c r="O266" s="24"/>
      <c r="P266" s="24"/>
    </row>
    <row r="267" spans="2:16" x14ac:dyDescent="0.2">
      <c r="B267" s="13">
        <f t="shared" si="40"/>
        <v>53114</v>
      </c>
      <c r="C267" s="19">
        <f t="shared" ref="C267:C330" si="45">$D$4</f>
        <v>0</v>
      </c>
      <c r="D267" s="3" t="e">
        <f t="shared" si="41"/>
        <v>#NUM!</v>
      </c>
      <c r="E267" s="12" t="e">
        <f t="shared" si="42"/>
        <v>#NUM!</v>
      </c>
      <c r="F267" s="3" t="e">
        <f t="shared" ref="F267:F330" si="46">D267*C267/12</f>
        <v>#NUM!</v>
      </c>
      <c r="G267" s="12" t="e">
        <f t="shared" ref="G267:G330" si="47">MIN(E267-F267,D267)</f>
        <v>#NUM!</v>
      </c>
      <c r="H267" s="14"/>
      <c r="I267" s="3">
        <f t="shared" ref="I267:I330" si="48">IF(H267=0,0,MAX(IF(H267&gt;0,D267*0.005,0),300))</f>
        <v>0</v>
      </c>
      <c r="J267" s="3" t="e">
        <f t="shared" si="43"/>
        <v>#NUM!</v>
      </c>
      <c r="K267" s="5">
        <f t="shared" si="44"/>
        <v>258</v>
      </c>
      <c r="L267" s="3" t="e">
        <f t="shared" ref="L267:L330" si="49">L266+F267</f>
        <v>#NUM!</v>
      </c>
      <c r="M267" s="12" t="e">
        <f t="shared" ref="M267:M330" si="50">M266+G267+H267</f>
        <v>#NUM!</v>
      </c>
      <c r="N267" s="30"/>
      <c r="O267" s="24"/>
      <c r="P267" s="24"/>
    </row>
    <row r="268" spans="2:16" x14ac:dyDescent="0.2">
      <c r="B268" s="13">
        <f t="shared" ref="B268:B331" si="51">EDATE(B267,1)</f>
        <v>53144</v>
      </c>
      <c r="C268" s="19">
        <f t="shared" si="45"/>
        <v>0</v>
      </c>
      <c r="D268" s="3" t="e">
        <f t="shared" ref="D268:D331" si="52">IF(J267&lt;=0,0,J267)</f>
        <v>#NUM!</v>
      </c>
      <c r="E268" s="12" t="e">
        <f t="shared" ref="E268:E331" si="53">IF(J267&lt;=0,0,-PMT(C268/12,$D$6,$D$3))</f>
        <v>#NUM!</v>
      </c>
      <c r="F268" s="3" t="e">
        <f t="shared" si="46"/>
        <v>#NUM!</v>
      </c>
      <c r="G268" s="12" t="e">
        <f t="shared" si="47"/>
        <v>#NUM!</v>
      </c>
      <c r="H268" s="14"/>
      <c r="I268" s="3">
        <f t="shared" si="48"/>
        <v>0</v>
      </c>
      <c r="J268" s="3" t="e">
        <f t="shared" ref="J268:J331" si="54">D268-G268-H268</f>
        <v>#NUM!</v>
      </c>
      <c r="K268" s="5">
        <f t="shared" ref="K268:K331" si="55">K267+1</f>
        <v>259</v>
      </c>
      <c r="L268" s="3" t="e">
        <f t="shared" si="49"/>
        <v>#NUM!</v>
      </c>
      <c r="M268" s="12" t="e">
        <f t="shared" si="50"/>
        <v>#NUM!</v>
      </c>
      <c r="N268" s="30"/>
      <c r="O268" s="24"/>
      <c r="P268" s="24"/>
    </row>
    <row r="269" spans="2:16" x14ac:dyDescent="0.2">
      <c r="B269" s="13">
        <f t="shared" si="51"/>
        <v>53175</v>
      </c>
      <c r="C269" s="19">
        <f t="shared" si="45"/>
        <v>0</v>
      </c>
      <c r="D269" s="3" t="e">
        <f t="shared" si="52"/>
        <v>#NUM!</v>
      </c>
      <c r="E269" s="12" t="e">
        <f t="shared" si="53"/>
        <v>#NUM!</v>
      </c>
      <c r="F269" s="3" t="e">
        <f t="shared" si="46"/>
        <v>#NUM!</v>
      </c>
      <c r="G269" s="12" t="e">
        <f t="shared" si="47"/>
        <v>#NUM!</v>
      </c>
      <c r="H269" s="14"/>
      <c r="I269" s="3">
        <f t="shared" si="48"/>
        <v>0</v>
      </c>
      <c r="J269" s="3" t="e">
        <f t="shared" si="54"/>
        <v>#NUM!</v>
      </c>
      <c r="K269" s="5">
        <f t="shared" si="55"/>
        <v>260</v>
      </c>
      <c r="L269" s="3" t="e">
        <f t="shared" si="49"/>
        <v>#NUM!</v>
      </c>
      <c r="M269" s="12" t="e">
        <f t="shared" si="50"/>
        <v>#NUM!</v>
      </c>
      <c r="N269" s="30"/>
      <c r="O269" s="24"/>
      <c r="P269" s="24"/>
    </row>
    <row r="270" spans="2:16" x14ac:dyDescent="0.2">
      <c r="B270" s="13">
        <f t="shared" si="51"/>
        <v>53206</v>
      </c>
      <c r="C270" s="19">
        <f t="shared" si="45"/>
        <v>0</v>
      </c>
      <c r="D270" s="3" t="e">
        <f t="shared" si="52"/>
        <v>#NUM!</v>
      </c>
      <c r="E270" s="12" t="e">
        <f t="shared" si="53"/>
        <v>#NUM!</v>
      </c>
      <c r="F270" s="3" t="e">
        <f t="shared" si="46"/>
        <v>#NUM!</v>
      </c>
      <c r="G270" s="12" t="e">
        <f t="shared" si="47"/>
        <v>#NUM!</v>
      </c>
      <c r="H270" s="14"/>
      <c r="I270" s="3">
        <f t="shared" si="48"/>
        <v>0</v>
      </c>
      <c r="J270" s="3" t="e">
        <f t="shared" si="54"/>
        <v>#NUM!</v>
      </c>
      <c r="K270" s="5">
        <f t="shared" si="55"/>
        <v>261</v>
      </c>
      <c r="L270" s="3" t="e">
        <f t="shared" si="49"/>
        <v>#NUM!</v>
      </c>
      <c r="M270" s="12" t="e">
        <f t="shared" si="50"/>
        <v>#NUM!</v>
      </c>
      <c r="N270" s="30"/>
      <c r="O270" s="24"/>
      <c r="P270" s="24"/>
    </row>
    <row r="271" spans="2:16" x14ac:dyDescent="0.2">
      <c r="B271" s="13">
        <f t="shared" si="51"/>
        <v>53236</v>
      </c>
      <c r="C271" s="19">
        <f t="shared" si="45"/>
        <v>0</v>
      </c>
      <c r="D271" s="3" t="e">
        <f t="shared" si="52"/>
        <v>#NUM!</v>
      </c>
      <c r="E271" s="12" t="e">
        <f t="shared" si="53"/>
        <v>#NUM!</v>
      </c>
      <c r="F271" s="3" t="e">
        <f t="shared" si="46"/>
        <v>#NUM!</v>
      </c>
      <c r="G271" s="12" t="e">
        <f t="shared" si="47"/>
        <v>#NUM!</v>
      </c>
      <c r="H271" s="14"/>
      <c r="I271" s="3">
        <f t="shared" si="48"/>
        <v>0</v>
      </c>
      <c r="J271" s="3" t="e">
        <f t="shared" si="54"/>
        <v>#NUM!</v>
      </c>
      <c r="K271" s="5">
        <f t="shared" si="55"/>
        <v>262</v>
      </c>
      <c r="L271" s="3" t="e">
        <f t="shared" si="49"/>
        <v>#NUM!</v>
      </c>
      <c r="M271" s="12" t="e">
        <f t="shared" si="50"/>
        <v>#NUM!</v>
      </c>
      <c r="N271" s="30"/>
      <c r="O271" s="24"/>
      <c r="P271" s="24"/>
    </row>
    <row r="272" spans="2:16" x14ac:dyDescent="0.2">
      <c r="B272" s="13">
        <f t="shared" si="51"/>
        <v>53267</v>
      </c>
      <c r="C272" s="19">
        <f t="shared" si="45"/>
        <v>0</v>
      </c>
      <c r="D272" s="3" t="e">
        <f t="shared" si="52"/>
        <v>#NUM!</v>
      </c>
      <c r="E272" s="12" t="e">
        <f t="shared" si="53"/>
        <v>#NUM!</v>
      </c>
      <c r="F272" s="3" t="e">
        <f t="shared" si="46"/>
        <v>#NUM!</v>
      </c>
      <c r="G272" s="12" t="e">
        <f t="shared" si="47"/>
        <v>#NUM!</v>
      </c>
      <c r="H272" s="14"/>
      <c r="I272" s="3">
        <f t="shared" si="48"/>
        <v>0</v>
      </c>
      <c r="J272" s="3" t="e">
        <f t="shared" si="54"/>
        <v>#NUM!</v>
      </c>
      <c r="K272" s="5">
        <f t="shared" si="55"/>
        <v>263</v>
      </c>
      <c r="L272" s="3" t="e">
        <f t="shared" si="49"/>
        <v>#NUM!</v>
      </c>
      <c r="M272" s="12" t="e">
        <f t="shared" si="50"/>
        <v>#NUM!</v>
      </c>
      <c r="N272" s="30"/>
      <c r="O272" s="24"/>
      <c r="P272" s="24"/>
    </row>
    <row r="273" spans="2:16" x14ac:dyDescent="0.2">
      <c r="B273" s="13">
        <f t="shared" si="51"/>
        <v>53297</v>
      </c>
      <c r="C273" s="19">
        <f t="shared" si="45"/>
        <v>0</v>
      </c>
      <c r="D273" s="3" t="e">
        <f t="shared" si="52"/>
        <v>#NUM!</v>
      </c>
      <c r="E273" s="12" t="e">
        <f t="shared" si="53"/>
        <v>#NUM!</v>
      </c>
      <c r="F273" s="3" t="e">
        <f t="shared" si="46"/>
        <v>#NUM!</v>
      </c>
      <c r="G273" s="12" t="e">
        <f t="shared" si="47"/>
        <v>#NUM!</v>
      </c>
      <c r="H273" s="14"/>
      <c r="I273" s="3">
        <f t="shared" si="48"/>
        <v>0</v>
      </c>
      <c r="J273" s="3" t="e">
        <f t="shared" si="54"/>
        <v>#NUM!</v>
      </c>
      <c r="K273" s="5">
        <f t="shared" si="55"/>
        <v>264</v>
      </c>
      <c r="L273" s="3" t="e">
        <f t="shared" si="49"/>
        <v>#NUM!</v>
      </c>
      <c r="M273" s="12" t="e">
        <f t="shared" si="50"/>
        <v>#NUM!</v>
      </c>
      <c r="N273" s="30"/>
      <c r="O273" s="24"/>
      <c r="P273" s="24"/>
    </row>
    <row r="274" spans="2:16" x14ac:dyDescent="0.2">
      <c r="B274" s="13">
        <f t="shared" si="51"/>
        <v>53328</v>
      </c>
      <c r="C274" s="19">
        <f t="shared" si="45"/>
        <v>0</v>
      </c>
      <c r="D274" s="3" t="e">
        <f t="shared" si="52"/>
        <v>#NUM!</v>
      </c>
      <c r="E274" s="12" t="e">
        <f t="shared" si="53"/>
        <v>#NUM!</v>
      </c>
      <c r="F274" s="3" t="e">
        <f t="shared" si="46"/>
        <v>#NUM!</v>
      </c>
      <c r="G274" s="12" t="e">
        <f t="shared" si="47"/>
        <v>#NUM!</v>
      </c>
      <c r="H274" s="14"/>
      <c r="I274" s="3">
        <f t="shared" si="48"/>
        <v>0</v>
      </c>
      <c r="J274" s="3" t="e">
        <f t="shared" si="54"/>
        <v>#NUM!</v>
      </c>
      <c r="K274" s="5">
        <f t="shared" si="55"/>
        <v>265</v>
      </c>
      <c r="L274" s="3" t="e">
        <f t="shared" si="49"/>
        <v>#NUM!</v>
      </c>
      <c r="M274" s="12" t="e">
        <f t="shared" si="50"/>
        <v>#NUM!</v>
      </c>
      <c r="N274" s="30"/>
      <c r="O274" s="24"/>
      <c r="P274" s="24"/>
    </row>
    <row r="275" spans="2:16" x14ac:dyDescent="0.2">
      <c r="B275" s="13">
        <f t="shared" si="51"/>
        <v>53359</v>
      </c>
      <c r="C275" s="19">
        <f t="shared" si="45"/>
        <v>0</v>
      </c>
      <c r="D275" s="3" t="e">
        <f t="shared" si="52"/>
        <v>#NUM!</v>
      </c>
      <c r="E275" s="12" t="e">
        <f t="shared" si="53"/>
        <v>#NUM!</v>
      </c>
      <c r="F275" s="3" t="e">
        <f t="shared" si="46"/>
        <v>#NUM!</v>
      </c>
      <c r="G275" s="12" t="e">
        <f t="shared" si="47"/>
        <v>#NUM!</v>
      </c>
      <c r="H275" s="14"/>
      <c r="I275" s="3">
        <f t="shared" si="48"/>
        <v>0</v>
      </c>
      <c r="J275" s="3" t="e">
        <f t="shared" si="54"/>
        <v>#NUM!</v>
      </c>
      <c r="K275" s="5">
        <f t="shared" si="55"/>
        <v>266</v>
      </c>
      <c r="L275" s="3" t="e">
        <f t="shared" si="49"/>
        <v>#NUM!</v>
      </c>
      <c r="M275" s="12" t="e">
        <f t="shared" si="50"/>
        <v>#NUM!</v>
      </c>
      <c r="N275" s="30"/>
      <c r="O275" s="24"/>
      <c r="P275" s="24"/>
    </row>
    <row r="276" spans="2:16" x14ac:dyDescent="0.2">
      <c r="B276" s="13">
        <f t="shared" si="51"/>
        <v>53387</v>
      </c>
      <c r="C276" s="19">
        <f t="shared" si="45"/>
        <v>0</v>
      </c>
      <c r="D276" s="3" t="e">
        <f t="shared" si="52"/>
        <v>#NUM!</v>
      </c>
      <c r="E276" s="12" t="e">
        <f t="shared" si="53"/>
        <v>#NUM!</v>
      </c>
      <c r="F276" s="3" t="e">
        <f t="shared" si="46"/>
        <v>#NUM!</v>
      </c>
      <c r="G276" s="12" t="e">
        <f t="shared" si="47"/>
        <v>#NUM!</v>
      </c>
      <c r="H276" s="14"/>
      <c r="I276" s="3">
        <f t="shared" si="48"/>
        <v>0</v>
      </c>
      <c r="J276" s="3" t="e">
        <f t="shared" si="54"/>
        <v>#NUM!</v>
      </c>
      <c r="K276" s="5">
        <f t="shared" si="55"/>
        <v>267</v>
      </c>
      <c r="L276" s="3" t="e">
        <f t="shared" si="49"/>
        <v>#NUM!</v>
      </c>
      <c r="M276" s="12" t="e">
        <f t="shared" si="50"/>
        <v>#NUM!</v>
      </c>
      <c r="N276" s="30"/>
      <c r="O276" s="24"/>
      <c r="P276" s="24"/>
    </row>
    <row r="277" spans="2:16" x14ac:dyDescent="0.2">
      <c r="B277" s="13">
        <f t="shared" si="51"/>
        <v>53418</v>
      </c>
      <c r="C277" s="19">
        <f t="shared" si="45"/>
        <v>0</v>
      </c>
      <c r="D277" s="3" t="e">
        <f t="shared" si="52"/>
        <v>#NUM!</v>
      </c>
      <c r="E277" s="12" t="e">
        <f t="shared" si="53"/>
        <v>#NUM!</v>
      </c>
      <c r="F277" s="3" t="e">
        <f t="shared" si="46"/>
        <v>#NUM!</v>
      </c>
      <c r="G277" s="12" t="e">
        <f t="shared" si="47"/>
        <v>#NUM!</v>
      </c>
      <c r="H277" s="14"/>
      <c r="I277" s="3">
        <f t="shared" si="48"/>
        <v>0</v>
      </c>
      <c r="J277" s="3" t="e">
        <f t="shared" si="54"/>
        <v>#NUM!</v>
      </c>
      <c r="K277" s="5">
        <f t="shared" si="55"/>
        <v>268</v>
      </c>
      <c r="L277" s="3" t="e">
        <f t="shared" si="49"/>
        <v>#NUM!</v>
      </c>
      <c r="M277" s="12" t="e">
        <f t="shared" si="50"/>
        <v>#NUM!</v>
      </c>
      <c r="N277" s="30"/>
      <c r="O277" s="24"/>
      <c r="P277" s="24"/>
    </row>
    <row r="278" spans="2:16" x14ac:dyDescent="0.2">
      <c r="B278" s="13">
        <f t="shared" si="51"/>
        <v>53448</v>
      </c>
      <c r="C278" s="19">
        <f t="shared" si="45"/>
        <v>0</v>
      </c>
      <c r="D278" s="3" t="e">
        <f t="shared" si="52"/>
        <v>#NUM!</v>
      </c>
      <c r="E278" s="12" t="e">
        <f t="shared" si="53"/>
        <v>#NUM!</v>
      </c>
      <c r="F278" s="3" t="e">
        <f t="shared" si="46"/>
        <v>#NUM!</v>
      </c>
      <c r="G278" s="12" t="e">
        <f t="shared" si="47"/>
        <v>#NUM!</v>
      </c>
      <c r="H278" s="14"/>
      <c r="I278" s="3">
        <f t="shared" si="48"/>
        <v>0</v>
      </c>
      <c r="J278" s="3" t="e">
        <f t="shared" si="54"/>
        <v>#NUM!</v>
      </c>
      <c r="K278" s="5">
        <f t="shared" si="55"/>
        <v>269</v>
      </c>
      <c r="L278" s="3" t="e">
        <f t="shared" si="49"/>
        <v>#NUM!</v>
      </c>
      <c r="M278" s="12" t="e">
        <f t="shared" si="50"/>
        <v>#NUM!</v>
      </c>
      <c r="N278" s="30"/>
      <c r="O278" s="24"/>
      <c r="P278" s="24"/>
    </row>
    <row r="279" spans="2:16" x14ac:dyDescent="0.2">
      <c r="B279" s="13">
        <f t="shared" si="51"/>
        <v>53479</v>
      </c>
      <c r="C279" s="19">
        <f t="shared" si="45"/>
        <v>0</v>
      </c>
      <c r="D279" s="3" t="e">
        <f t="shared" si="52"/>
        <v>#NUM!</v>
      </c>
      <c r="E279" s="12" t="e">
        <f t="shared" si="53"/>
        <v>#NUM!</v>
      </c>
      <c r="F279" s="3" t="e">
        <f t="shared" si="46"/>
        <v>#NUM!</v>
      </c>
      <c r="G279" s="12" t="e">
        <f t="shared" si="47"/>
        <v>#NUM!</v>
      </c>
      <c r="H279" s="14"/>
      <c r="I279" s="3">
        <f t="shared" si="48"/>
        <v>0</v>
      </c>
      <c r="J279" s="3" t="e">
        <f t="shared" si="54"/>
        <v>#NUM!</v>
      </c>
      <c r="K279" s="5">
        <f t="shared" si="55"/>
        <v>270</v>
      </c>
      <c r="L279" s="3" t="e">
        <f t="shared" si="49"/>
        <v>#NUM!</v>
      </c>
      <c r="M279" s="12" t="e">
        <f t="shared" si="50"/>
        <v>#NUM!</v>
      </c>
      <c r="N279" s="30"/>
      <c r="O279" s="24"/>
      <c r="P279" s="24"/>
    </row>
    <row r="280" spans="2:16" x14ac:dyDescent="0.2">
      <c r="B280" s="13">
        <f t="shared" si="51"/>
        <v>53509</v>
      </c>
      <c r="C280" s="19">
        <f t="shared" si="45"/>
        <v>0</v>
      </c>
      <c r="D280" s="3" t="e">
        <f t="shared" si="52"/>
        <v>#NUM!</v>
      </c>
      <c r="E280" s="12" t="e">
        <f t="shared" si="53"/>
        <v>#NUM!</v>
      </c>
      <c r="F280" s="3" t="e">
        <f t="shared" si="46"/>
        <v>#NUM!</v>
      </c>
      <c r="G280" s="12" t="e">
        <f t="shared" si="47"/>
        <v>#NUM!</v>
      </c>
      <c r="H280" s="14"/>
      <c r="I280" s="3">
        <f t="shared" si="48"/>
        <v>0</v>
      </c>
      <c r="J280" s="3" t="e">
        <f t="shared" si="54"/>
        <v>#NUM!</v>
      </c>
      <c r="K280" s="5">
        <f t="shared" si="55"/>
        <v>271</v>
      </c>
      <c r="L280" s="3" t="e">
        <f t="shared" si="49"/>
        <v>#NUM!</v>
      </c>
      <c r="M280" s="12" t="e">
        <f t="shared" si="50"/>
        <v>#NUM!</v>
      </c>
      <c r="N280" s="30"/>
      <c r="O280" s="24"/>
      <c r="P280" s="24"/>
    </row>
    <row r="281" spans="2:16" x14ac:dyDescent="0.2">
      <c r="B281" s="13">
        <f t="shared" si="51"/>
        <v>53540</v>
      </c>
      <c r="C281" s="19">
        <f t="shared" si="45"/>
        <v>0</v>
      </c>
      <c r="D281" s="3" t="e">
        <f t="shared" si="52"/>
        <v>#NUM!</v>
      </c>
      <c r="E281" s="12" t="e">
        <f t="shared" si="53"/>
        <v>#NUM!</v>
      </c>
      <c r="F281" s="3" t="e">
        <f t="shared" si="46"/>
        <v>#NUM!</v>
      </c>
      <c r="G281" s="12" t="e">
        <f t="shared" si="47"/>
        <v>#NUM!</v>
      </c>
      <c r="H281" s="14"/>
      <c r="I281" s="3">
        <f t="shared" si="48"/>
        <v>0</v>
      </c>
      <c r="J281" s="3" t="e">
        <f t="shared" si="54"/>
        <v>#NUM!</v>
      </c>
      <c r="K281" s="5">
        <f t="shared" si="55"/>
        <v>272</v>
      </c>
      <c r="L281" s="3" t="e">
        <f t="shared" si="49"/>
        <v>#NUM!</v>
      </c>
      <c r="M281" s="12" t="e">
        <f t="shared" si="50"/>
        <v>#NUM!</v>
      </c>
      <c r="N281" s="30"/>
      <c r="O281" s="24"/>
      <c r="P281" s="24"/>
    </row>
    <row r="282" spans="2:16" x14ac:dyDescent="0.2">
      <c r="B282" s="13">
        <f t="shared" si="51"/>
        <v>53571</v>
      </c>
      <c r="C282" s="19">
        <f t="shared" si="45"/>
        <v>0</v>
      </c>
      <c r="D282" s="3" t="e">
        <f t="shared" si="52"/>
        <v>#NUM!</v>
      </c>
      <c r="E282" s="12" t="e">
        <f t="shared" si="53"/>
        <v>#NUM!</v>
      </c>
      <c r="F282" s="3" t="e">
        <f t="shared" si="46"/>
        <v>#NUM!</v>
      </c>
      <c r="G282" s="12" t="e">
        <f t="shared" si="47"/>
        <v>#NUM!</v>
      </c>
      <c r="H282" s="14"/>
      <c r="I282" s="3">
        <f t="shared" si="48"/>
        <v>0</v>
      </c>
      <c r="J282" s="3" t="e">
        <f t="shared" si="54"/>
        <v>#NUM!</v>
      </c>
      <c r="K282" s="5">
        <f t="shared" si="55"/>
        <v>273</v>
      </c>
      <c r="L282" s="3" t="e">
        <f t="shared" si="49"/>
        <v>#NUM!</v>
      </c>
      <c r="M282" s="12" t="e">
        <f t="shared" si="50"/>
        <v>#NUM!</v>
      </c>
      <c r="N282" s="30"/>
      <c r="O282" s="24"/>
      <c r="P282" s="24"/>
    </row>
    <row r="283" spans="2:16" x14ac:dyDescent="0.2">
      <c r="B283" s="13">
        <f t="shared" si="51"/>
        <v>53601</v>
      </c>
      <c r="C283" s="19">
        <f t="shared" si="45"/>
        <v>0</v>
      </c>
      <c r="D283" s="3" t="e">
        <f t="shared" si="52"/>
        <v>#NUM!</v>
      </c>
      <c r="E283" s="12" t="e">
        <f t="shared" si="53"/>
        <v>#NUM!</v>
      </c>
      <c r="F283" s="3" t="e">
        <f t="shared" si="46"/>
        <v>#NUM!</v>
      </c>
      <c r="G283" s="12" t="e">
        <f t="shared" si="47"/>
        <v>#NUM!</v>
      </c>
      <c r="H283" s="14"/>
      <c r="I283" s="3">
        <f t="shared" si="48"/>
        <v>0</v>
      </c>
      <c r="J283" s="3" t="e">
        <f t="shared" si="54"/>
        <v>#NUM!</v>
      </c>
      <c r="K283" s="5">
        <f t="shared" si="55"/>
        <v>274</v>
      </c>
      <c r="L283" s="3" t="e">
        <f t="shared" si="49"/>
        <v>#NUM!</v>
      </c>
      <c r="M283" s="12" t="e">
        <f t="shared" si="50"/>
        <v>#NUM!</v>
      </c>
      <c r="N283" s="30"/>
      <c r="O283" s="24"/>
      <c r="P283" s="24"/>
    </row>
    <row r="284" spans="2:16" x14ac:dyDescent="0.2">
      <c r="B284" s="13">
        <f t="shared" si="51"/>
        <v>53632</v>
      </c>
      <c r="C284" s="19">
        <f t="shared" si="45"/>
        <v>0</v>
      </c>
      <c r="D284" s="3" t="e">
        <f t="shared" si="52"/>
        <v>#NUM!</v>
      </c>
      <c r="E284" s="12" t="e">
        <f t="shared" si="53"/>
        <v>#NUM!</v>
      </c>
      <c r="F284" s="3" t="e">
        <f t="shared" si="46"/>
        <v>#NUM!</v>
      </c>
      <c r="G284" s="12" t="e">
        <f t="shared" si="47"/>
        <v>#NUM!</v>
      </c>
      <c r="H284" s="14"/>
      <c r="I284" s="3">
        <f t="shared" si="48"/>
        <v>0</v>
      </c>
      <c r="J284" s="3" t="e">
        <f t="shared" si="54"/>
        <v>#NUM!</v>
      </c>
      <c r="K284" s="5">
        <f t="shared" si="55"/>
        <v>275</v>
      </c>
      <c r="L284" s="3" t="e">
        <f t="shared" si="49"/>
        <v>#NUM!</v>
      </c>
      <c r="M284" s="12" t="e">
        <f t="shared" si="50"/>
        <v>#NUM!</v>
      </c>
      <c r="N284" s="30"/>
      <c r="O284" s="24"/>
      <c r="P284" s="24"/>
    </row>
    <row r="285" spans="2:16" x14ac:dyDescent="0.2">
      <c r="B285" s="13">
        <f t="shared" si="51"/>
        <v>53662</v>
      </c>
      <c r="C285" s="19">
        <f t="shared" si="45"/>
        <v>0</v>
      </c>
      <c r="D285" s="3" t="e">
        <f t="shared" si="52"/>
        <v>#NUM!</v>
      </c>
      <c r="E285" s="12" t="e">
        <f t="shared" si="53"/>
        <v>#NUM!</v>
      </c>
      <c r="F285" s="3" t="e">
        <f t="shared" si="46"/>
        <v>#NUM!</v>
      </c>
      <c r="G285" s="12" t="e">
        <f t="shared" si="47"/>
        <v>#NUM!</v>
      </c>
      <c r="H285" s="14"/>
      <c r="I285" s="3">
        <f t="shared" si="48"/>
        <v>0</v>
      </c>
      <c r="J285" s="3" t="e">
        <f t="shared" si="54"/>
        <v>#NUM!</v>
      </c>
      <c r="K285" s="5">
        <f t="shared" si="55"/>
        <v>276</v>
      </c>
      <c r="L285" s="3" t="e">
        <f t="shared" si="49"/>
        <v>#NUM!</v>
      </c>
      <c r="M285" s="12" t="e">
        <f t="shared" si="50"/>
        <v>#NUM!</v>
      </c>
      <c r="N285" s="30"/>
      <c r="O285" s="24"/>
      <c r="P285" s="24"/>
    </row>
    <row r="286" spans="2:16" x14ac:dyDescent="0.2">
      <c r="B286" s="13">
        <f t="shared" si="51"/>
        <v>53693</v>
      </c>
      <c r="C286" s="19">
        <f t="shared" si="45"/>
        <v>0</v>
      </c>
      <c r="D286" s="3" t="e">
        <f t="shared" si="52"/>
        <v>#NUM!</v>
      </c>
      <c r="E286" s="12" t="e">
        <f t="shared" si="53"/>
        <v>#NUM!</v>
      </c>
      <c r="F286" s="3" t="e">
        <f t="shared" si="46"/>
        <v>#NUM!</v>
      </c>
      <c r="G286" s="12" t="e">
        <f t="shared" si="47"/>
        <v>#NUM!</v>
      </c>
      <c r="H286" s="14"/>
      <c r="I286" s="3">
        <f t="shared" si="48"/>
        <v>0</v>
      </c>
      <c r="J286" s="3" t="e">
        <f t="shared" si="54"/>
        <v>#NUM!</v>
      </c>
      <c r="K286" s="5">
        <f t="shared" si="55"/>
        <v>277</v>
      </c>
      <c r="L286" s="3" t="e">
        <f t="shared" si="49"/>
        <v>#NUM!</v>
      </c>
      <c r="M286" s="12" t="e">
        <f t="shared" si="50"/>
        <v>#NUM!</v>
      </c>
      <c r="N286" s="30"/>
      <c r="O286" s="24"/>
      <c r="P286" s="24"/>
    </row>
    <row r="287" spans="2:16" x14ac:dyDescent="0.2">
      <c r="B287" s="13">
        <f t="shared" si="51"/>
        <v>53724</v>
      </c>
      <c r="C287" s="19">
        <f t="shared" si="45"/>
        <v>0</v>
      </c>
      <c r="D287" s="3" t="e">
        <f t="shared" si="52"/>
        <v>#NUM!</v>
      </c>
      <c r="E287" s="12" t="e">
        <f t="shared" si="53"/>
        <v>#NUM!</v>
      </c>
      <c r="F287" s="3" t="e">
        <f t="shared" si="46"/>
        <v>#NUM!</v>
      </c>
      <c r="G287" s="12" t="e">
        <f t="shared" si="47"/>
        <v>#NUM!</v>
      </c>
      <c r="H287" s="14"/>
      <c r="I287" s="3">
        <f t="shared" si="48"/>
        <v>0</v>
      </c>
      <c r="J287" s="3" t="e">
        <f t="shared" si="54"/>
        <v>#NUM!</v>
      </c>
      <c r="K287" s="5">
        <f t="shared" si="55"/>
        <v>278</v>
      </c>
      <c r="L287" s="3" t="e">
        <f t="shared" si="49"/>
        <v>#NUM!</v>
      </c>
      <c r="M287" s="12" t="e">
        <f t="shared" si="50"/>
        <v>#NUM!</v>
      </c>
      <c r="N287" s="30"/>
      <c r="O287" s="24"/>
      <c r="P287" s="24"/>
    </row>
    <row r="288" spans="2:16" x14ac:dyDescent="0.2">
      <c r="B288" s="13">
        <f t="shared" si="51"/>
        <v>53752</v>
      </c>
      <c r="C288" s="19">
        <f t="shared" si="45"/>
        <v>0</v>
      </c>
      <c r="D288" s="3" t="e">
        <f t="shared" si="52"/>
        <v>#NUM!</v>
      </c>
      <c r="E288" s="12" t="e">
        <f t="shared" si="53"/>
        <v>#NUM!</v>
      </c>
      <c r="F288" s="3" t="e">
        <f t="shared" si="46"/>
        <v>#NUM!</v>
      </c>
      <c r="G288" s="12" t="e">
        <f t="shared" si="47"/>
        <v>#NUM!</v>
      </c>
      <c r="H288" s="14"/>
      <c r="I288" s="3">
        <f t="shared" si="48"/>
        <v>0</v>
      </c>
      <c r="J288" s="3" t="e">
        <f t="shared" si="54"/>
        <v>#NUM!</v>
      </c>
      <c r="K288" s="5">
        <f t="shared" si="55"/>
        <v>279</v>
      </c>
      <c r="L288" s="3" t="e">
        <f t="shared" si="49"/>
        <v>#NUM!</v>
      </c>
      <c r="M288" s="12" t="e">
        <f t="shared" si="50"/>
        <v>#NUM!</v>
      </c>
      <c r="N288" s="30"/>
      <c r="O288" s="24"/>
      <c r="P288" s="24"/>
    </row>
    <row r="289" spans="2:16" x14ac:dyDescent="0.2">
      <c r="B289" s="13">
        <f t="shared" si="51"/>
        <v>53783</v>
      </c>
      <c r="C289" s="19">
        <f t="shared" si="45"/>
        <v>0</v>
      </c>
      <c r="D289" s="3" t="e">
        <f t="shared" si="52"/>
        <v>#NUM!</v>
      </c>
      <c r="E289" s="12" t="e">
        <f t="shared" si="53"/>
        <v>#NUM!</v>
      </c>
      <c r="F289" s="3" t="e">
        <f t="shared" si="46"/>
        <v>#NUM!</v>
      </c>
      <c r="G289" s="12" t="e">
        <f t="shared" si="47"/>
        <v>#NUM!</v>
      </c>
      <c r="H289" s="14"/>
      <c r="I289" s="3">
        <f t="shared" si="48"/>
        <v>0</v>
      </c>
      <c r="J289" s="3" t="e">
        <f t="shared" si="54"/>
        <v>#NUM!</v>
      </c>
      <c r="K289" s="5">
        <f t="shared" si="55"/>
        <v>280</v>
      </c>
      <c r="L289" s="3" t="e">
        <f t="shared" si="49"/>
        <v>#NUM!</v>
      </c>
      <c r="M289" s="12" t="e">
        <f t="shared" si="50"/>
        <v>#NUM!</v>
      </c>
      <c r="N289" s="30"/>
      <c r="O289" s="24"/>
      <c r="P289" s="24"/>
    </row>
    <row r="290" spans="2:16" x14ac:dyDescent="0.2">
      <c r="B290" s="13">
        <f t="shared" si="51"/>
        <v>53813</v>
      </c>
      <c r="C290" s="19">
        <f t="shared" si="45"/>
        <v>0</v>
      </c>
      <c r="D290" s="3" t="e">
        <f t="shared" si="52"/>
        <v>#NUM!</v>
      </c>
      <c r="E290" s="12" t="e">
        <f t="shared" si="53"/>
        <v>#NUM!</v>
      </c>
      <c r="F290" s="3" t="e">
        <f t="shared" si="46"/>
        <v>#NUM!</v>
      </c>
      <c r="G290" s="12" t="e">
        <f t="shared" si="47"/>
        <v>#NUM!</v>
      </c>
      <c r="H290" s="14"/>
      <c r="I290" s="3">
        <f t="shared" si="48"/>
        <v>0</v>
      </c>
      <c r="J290" s="3" t="e">
        <f t="shared" si="54"/>
        <v>#NUM!</v>
      </c>
      <c r="K290" s="5">
        <f t="shared" si="55"/>
        <v>281</v>
      </c>
      <c r="L290" s="3" t="e">
        <f t="shared" si="49"/>
        <v>#NUM!</v>
      </c>
      <c r="M290" s="12" t="e">
        <f t="shared" si="50"/>
        <v>#NUM!</v>
      </c>
      <c r="N290" s="30"/>
      <c r="O290" s="24"/>
      <c r="P290" s="24"/>
    </row>
    <row r="291" spans="2:16" x14ac:dyDescent="0.2">
      <c r="B291" s="13">
        <f t="shared" si="51"/>
        <v>53844</v>
      </c>
      <c r="C291" s="19">
        <f t="shared" si="45"/>
        <v>0</v>
      </c>
      <c r="D291" s="3" t="e">
        <f t="shared" si="52"/>
        <v>#NUM!</v>
      </c>
      <c r="E291" s="12" t="e">
        <f t="shared" si="53"/>
        <v>#NUM!</v>
      </c>
      <c r="F291" s="3" t="e">
        <f t="shared" si="46"/>
        <v>#NUM!</v>
      </c>
      <c r="G291" s="12" t="e">
        <f t="shared" si="47"/>
        <v>#NUM!</v>
      </c>
      <c r="H291" s="14"/>
      <c r="I291" s="3">
        <f t="shared" si="48"/>
        <v>0</v>
      </c>
      <c r="J291" s="3" t="e">
        <f t="shared" si="54"/>
        <v>#NUM!</v>
      </c>
      <c r="K291" s="5">
        <f t="shared" si="55"/>
        <v>282</v>
      </c>
      <c r="L291" s="3" t="e">
        <f t="shared" si="49"/>
        <v>#NUM!</v>
      </c>
      <c r="M291" s="12" t="e">
        <f t="shared" si="50"/>
        <v>#NUM!</v>
      </c>
      <c r="N291" s="30"/>
      <c r="O291" s="24"/>
      <c r="P291" s="24"/>
    </row>
    <row r="292" spans="2:16" x14ac:dyDescent="0.2">
      <c r="B292" s="13">
        <f t="shared" si="51"/>
        <v>53874</v>
      </c>
      <c r="C292" s="19">
        <f t="shared" si="45"/>
        <v>0</v>
      </c>
      <c r="D292" s="3" t="e">
        <f t="shared" si="52"/>
        <v>#NUM!</v>
      </c>
      <c r="E292" s="12" t="e">
        <f t="shared" si="53"/>
        <v>#NUM!</v>
      </c>
      <c r="F292" s="3" t="e">
        <f t="shared" si="46"/>
        <v>#NUM!</v>
      </c>
      <c r="G292" s="12" t="e">
        <f t="shared" si="47"/>
        <v>#NUM!</v>
      </c>
      <c r="H292" s="14"/>
      <c r="I292" s="3">
        <f t="shared" si="48"/>
        <v>0</v>
      </c>
      <c r="J292" s="3" t="e">
        <f t="shared" si="54"/>
        <v>#NUM!</v>
      </c>
      <c r="K292" s="5">
        <f t="shared" si="55"/>
        <v>283</v>
      </c>
      <c r="L292" s="3" t="e">
        <f t="shared" si="49"/>
        <v>#NUM!</v>
      </c>
      <c r="M292" s="12" t="e">
        <f t="shared" si="50"/>
        <v>#NUM!</v>
      </c>
      <c r="N292" s="30"/>
      <c r="O292" s="24"/>
      <c r="P292" s="24"/>
    </row>
    <row r="293" spans="2:16" x14ac:dyDescent="0.2">
      <c r="B293" s="13">
        <f t="shared" si="51"/>
        <v>53905</v>
      </c>
      <c r="C293" s="19">
        <f t="shared" si="45"/>
        <v>0</v>
      </c>
      <c r="D293" s="3" t="e">
        <f t="shared" si="52"/>
        <v>#NUM!</v>
      </c>
      <c r="E293" s="12" t="e">
        <f t="shared" si="53"/>
        <v>#NUM!</v>
      </c>
      <c r="F293" s="3" t="e">
        <f t="shared" si="46"/>
        <v>#NUM!</v>
      </c>
      <c r="G293" s="12" t="e">
        <f t="shared" si="47"/>
        <v>#NUM!</v>
      </c>
      <c r="H293" s="14"/>
      <c r="I293" s="3">
        <f t="shared" si="48"/>
        <v>0</v>
      </c>
      <c r="J293" s="3" t="e">
        <f t="shared" si="54"/>
        <v>#NUM!</v>
      </c>
      <c r="K293" s="5">
        <f t="shared" si="55"/>
        <v>284</v>
      </c>
      <c r="L293" s="3" t="e">
        <f t="shared" si="49"/>
        <v>#NUM!</v>
      </c>
      <c r="M293" s="12" t="e">
        <f t="shared" si="50"/>
        <v>#NUM!</v>
      </c>
      <c r="N293" s="30"/>
      <c r="O293" s="24"/>
      <c r="P293" s="24"/>
    </row>
    <row r="294" spans="2:16" x14ac:dyDescent="0.2">
      <c r="B294" s="13">
        <f t="shared" si="51"/>
        <v>53936</v>
      </c>
      <c r="C294" s="19">
        <f t="shared" si="45"/>
        <v>0</v>
      </c>
      <c r="D294" s="3" t="e">
        <f t="shared" si="52"/>
        <v>#NUM!</v>
      </c>
      <c r="E294" s="12" t="e">
        <f t="shared" si="53"/>
        <v>#NUM!</v>
      </c>
      <c r="F294" s="3" t="e">
        <f t="shared" si="46"/>
        <v>#NUM!</v>
      </c>
      <c r="G294" s="12" t="e">
        <f t="shared" si="47"/>
        <v>#NUM!</v>
      </c>
      <c r="H294" s="14"/>
      <c r="I294" s="3">
        <f t="shared" si="48"/>
        <v>0</v>
      </c>
      <c r="J294" s="3" t="e">
        <f t="shared" si="54"/>
        <v>#NUM!</v>
      </c>
      <c r="K294" s="5">
        <f t="shared" si="55"/>
        <v>285</v>
      </c>
      <c r="L294" s="3" t="e">
        <f t="shared" si="49"/>
        <v>#NUM!</v>
      </c>
      <c r="M294" s="12" t="e">
        <f t="shared" si="50"/>
        <v>#NUM!</v>
      </c>
      <c r="N294" s="30"/>
      <c r="O294" s="24"/>
      <c r="P294" s="24"/>
    </row>
    <row r="295" spans="2:16" x14ac:dyDescent="0.2">
      <c r="B295" s="13">
        <f t="shared" si="51"/>
        <v>53966</v>
      </c>
      <c r="C295" s="19">
        <f t="shared" si="45"/>
        <v>0</v>
      </c>
      <c r="D295" s="3" t="e">
        <f t="shared" si="52"/>
        <v>#NUM!</v>
      </c>
      <c r="E295" s="12" t="e">
        <f t="shared" si="53"/>
        <v>#NUM!</v>
      </c>
      <c r="F295" s="3" t="e">
        <f t="shared" si="46"/>
        <v>#NUM!</v>
      </c>
      <c r="G295" s="12" t="e">
        <f t="shared" si="47"/>
        <v>#NUM!</v>
      </c>
      <c r="H295" s="14"/>
      <c r="I295" s="3">
        <f t="shared" si="48"/>
        <v>0</v>
      </c>
      <c r="J295" s="3" t="e">
        <f t="shared" si="54"/>
        <v>#NUM!</v>
      </c>
      <c r="K295" s="5">
        <f t="shared" si="55"/>
        <v>286</v>
      </c>
      <c r="L295" s="3" t="e">
        <f t="shared" si="49"/>
        <v>#NUM!</v>
      </c>
      <c r="M295" s="12" t="e">
        <f t="shared" si="50"/>
        <v>#NUM!</v>
      </c>
      <c r="N295" s="30"/>
      <c r="O295" s="24"/>
      <c r="P295" s="24"/>
    </row>
    <row r="296" spans="2:16" x14ac:dyDescent="0.2">
      <c r="B296" s="13">
        <f t="shared" si="51"/>
        <v>53997</v>
      </c>
      <c r="C296" s="19">
        <f t="shared" si="45"/>
        <v>0</v>
      </c>
      <c r="D296" s="3" t="e">
        <f t="shared" si="52"/>
        <v>#NUM!</v>
      </c>
      <c r="E296" s="12" t="e">
        <f t="shared" si="53"/>
        <v>#NUM!</v>
      </c>
      <c r="F296" s="3" t="e">
        <f t="shared" si="46"/>
        <v>#NUM!</v>
      </c>
      <c r="G296" s="12" t="e">
        <f t="shared" si="47"/>
        <v>#NUM!</v>
      </c>
      <c r="H296" s="14"/>
      <c r="I296" s="3">
        <f t="shared" si="48"/>
        <v>0</v>
      </c>
      <c r="J296" s="3" t="e">
        <f t="shared" si="54"/>
        <v>#NUM!</v>
      </c>
      <c r="K296" s="5">
        <f t="shared" si="55"/>
        <v>287</v>
      </c>
      <c r="L296" s="3" t="e">
        <f t="shared" si="49"/>
        <v>#NUM!</v>
      </c>
      <c r="M296" s="12" t="e">
        <f t="shared" si="50"/>
        <v>#NUM!</v>
      </c>
      <c r="N296" s="30"/>
      <c r="O296" s="24"/>
      <c r="P296" s="24"/>
    </row>
    <row r="297" spans="2:16" x14ac:dyDescent="0.2">
      <c r="B297" s="13">
        <f t="shared" si="51"/>
        <v>54027</v>
      </c>
      <c r="C297" s="19">
        <f t="shared" si="45"/>
        <v>0</v>
      </c>
      <c r="D297" s="3" t="e">
        <f t="shared" si="52"/>
        <v>#NUM!</v>
      </c>
      <c r="E297" s="12" t="e">
        <f t="shared" si="53"/>
        <v>#NUM!</v>
      </c>
      <c r="F297" s="3" t="e">
        <f t="shared" si="46"/>
        <v>#NUM!</v>
      </c>
      <c r="G297" s="12" t="e">
        <f t="shared" si="47"/>
        <v>#NUM!</v>
      </c>
      <c r="H297" s="14"/>
      <c r="I297" s="3">
        <f t="shared" si="48"/>
        <v>0</v>
      </c>
      <c r="J297" s="3" t="e">
        <f t="shared" si="54"/>
        <v>#NUM!</v>
      </c>
      <c r="K297" s="5">
        <f t="shared" si="55"/>
        <v>288</v>
      </c>
      <c r="L297" s="3" t="e">
        <f t="shared" si="49"/>
        <v>#NUM!</v>
      </c>
      <c r="M297" s="12" t="e">
        <f t="shared" si="50"/>
        <v>#NUM!</v>
      </c>
      <c r="N297" s="30"/>
      <c r="O297" s="24"/>
      <c r="P297" s="24"/>
    </row>
    <row r="298" spans="2:16" x14ac:dyDescent="0.2">
      <c r="B298" s="13">
        <f t="shared" si="51"/>
        <v>54058</v>
      </c>
      <c r="C298" s="19">
        <f t="shared" si="45"/>
        <v>0</v>
      </c>
      <c r="D298" s="3" t="e">
        <f t="shared" si="52"/>
        <v>#NUM!</v>
      </c>
      <c r="E298" s="12" t="e">
        <f t="shared" si="53"/>
        <v>#NUM!</v>
      </c>
      <c r="F298" s="3" t="e">
        <f t="shared" si="46"/>
        <v>#NUM!</v>
      </c>
      <c r="G298" s="12" t="e">
        <f t="shared" si="47"/>
        <v>#NUM!</v>
      </c>
      <c r="H298" s="14"/>
      <c r="I298" s="3">
        <f t="shared" si="48"/>
        <v>0</v>
      </c>
      <c r="J298" s="3" t="e">
        <f t="shared" si="54"/>
        <v>#NUM!</v>
      </c>
      <c r="K298" s="5">
        <f t="shared" si="55"/>
        <v>289</v>
      </c>
      <c r="L298" s="3" t="e">
        <f t="shared" si="49"/>
        <v>#NUM!</v>
      </c>
      <c r="M298" s="12" t="e">
        <f t="shared" si="50"/>
        <v>#NUM!</v>
      </c>
      <c r="N298" s="30"/>
      <c r="O298" s="24"/>
      <c r="P298" s="24"/>
    </row>
    <row r="299" spans="2:16" x14ac:dyDescent="0.2">
      <c r="B299" s="13">
        <f t="shared" si="51"/>
        <v>54089</v>
      </c>
      <c r="C299" s="19">
        <f t="shared" si="45"/>
        <v>0</v>
      </c>
      <c r="D299" s="3" t="e">
        <f t="shared" si="52"/>
        <v>#NUM!</v>
      </c>
      <c r="E299" s="12" t="e">
        <f t="shared" si="53"/>
        <v>#NUM!</v>
      </c>
      <c r="F299" s="3" t="e">
        <f t="shared" si="46"/>
        <v>#NUM!</v>
      </c>
      <c r="G299" s="12" t="e">
        <f t="shared" si="47"/>
        <v>#NUM!</v>
      </c>
      <c r="H299" s="14"/>
      <c r="I299" s="3">
        <f t="shared" si="48"/>
        <v>0</v>
      </c>
      <c r="J299" s="3" t="e">
        <f t="shared" si="54"/>
        <v>#NUM!</v>
      </c>
      <c r="K299" s="5">
        <f t="shared" si="55"/>
        <v>290</v>
      </c>
      <c r="L299" s="3" t="e">
        <f t="shared" si="49"/>
        <v>#NUM!</v>
      </c>
      <c r="M299" s="12" t="e">
        <f t="shared" si="50"/>
        <v>#NUM!</v>
      </c>
      <c r="N299" s="30"/>
      <c r="O299" s="24"/>
      <c r="P299" s="24"/>
    </row>
    <row r="300" spans="2:16" x14ac:dyDescent="0.2">
      <c r="B300" s="13">
        <f t="shared" si="51"/>
        <v>54118</v>
      </c>
      <c r="C300" s="19">
        <f t="shared" si="45"/>
        <v>0</v>
      </c>
      <c r="D300" s="3" t="e">
        <f t="shared" si="52"/>
        <v>#NUM!</v>
      </c>
      <c r="E300" s="12" t="e">
        <f t="shared" si="53"/>
        <v>#NUM!</v>
      </c>
      <c r="F300" s="3" t="e">
        <f t="shared" si="46"/>
        <v>#NUM!</v>
      </c>
      <c r="G300" s="12" t="e">
        <f t="shared" si="47"/>
        <v>#NUM!</v>
      </c>
      <c r="H300" s="14"/>
      <c r="I300" s="3">
        <f t="shared" si="48"/>
        <v>0</v>
      </c>
      <c r="J300" s="3" t="e">
        <f t="shared" si="54"/>
        <v>#NUM!</v>
      </c>
      <c r="K300" s="5">
        <f t="shared" si="55"/>
        <v>291</v>
      </c>
      <c r="L300" s="3" t="e">
        <f t="shared" si="49"/>
        <v>#NUM!</v>
      </c>
      <c r="M300" s="12" t="e">
        <f t="shared" si="50"/>
        <v>#NUM!</v>
      </c>
      <c r="N300" s="30"/>
      <c r="O300" s="24"/>
      <c r="P300" s="24"/>
    </row>
    <row r="301" spans="2:16" x14ac:dyDescent="0.2">
      <c r="B301" s="13">
        <f t="shared" si="51"/>
        <v>54149</v>
      </c>
      <c r="C301" s="19">
        <f t="shared" si="45"/>
        <v>0</v>
      </c>
      <c r="D301" s="3" t="e">
        <f t="shared" si="52"/>
        <v>#NUM!</v>
      </c>
      <c r="E301" s="12" t="e">
        <f t="shared" si="53"/>
        <v>#NUM!</v>
      </c>
      <c r="F301" s="3" t="e">
        <f t="shared" si="46"/>
        <v>#NUM!</v>
      </c>
      <c r="G301" s="12" t="e">
        <f t="shared" si="47"/>
        <v>#NUM!</v>
      </c>
      <c r="H301" s="14"/>
      <c r="I301" s="3">
        <f t="shared" si="48"/>
        <v>0</v>
      </c>
      <c r="J301" s="3" t="e">
        <f t="shared" si="54"/>
        <v>#NUM!</v>
      </c>
      <c r="K301" s="5">
        <f t="shared" si="55"/>
        <v>292</v>
      </c>
      <c r="L301" s="3" t="e">
        <f t="shared" si="49"/>
        <v>#NUM!</v>
      </c>
      <c r="M301" s="12" t="e">
        <f t="shared" si="50"/>
        <v>#NUM!</v>
      </c>
      <c r="N301" s="30"/>
      <c r="O301" s="24"/>
      <c r="P301" s="24"/>
    </row>
    <row r="302" spans="2:16" x14ac:dyDescent="0.2">
      <c r="B302" s="13">
        <f t="shared" si="51"/>
        <v>54179</v>
      </c>
      <c r="C302" s="19">
        <f t="shared" si="45"/>
        <v>0</v>
      </c>
      <c r="D302" s="3" t="e">
        <f t="shared" si="52"/>
        <v>#NUM!</v>
      </c>
      <c r="E302" s="12" t="e">
        <f t="shared" si="53"/>
        <v>#NUM!</v>
      </c>
      <c r="F302" s="3" t="e">
        <f t="shared" si="46"/>
        <v>#NUM!</v>
      </c>
      <c r="G302" s="12" t="e">
        <f t="shared" si="47"/>
        <v>#NUM!</v>
      </c>
      <c r="H302" s="14"/>
      <c r="I302" s="3">
        <f t="shared" si="48"/>
        <v>0</v>
      </c>
      <c r="J302" s="3" t="e">
        <f t="shared" si="54"/>
        <v>#NUM!</v>
      </c>
      <c r="K302" s="5">
        <f t="shared" si="55"/>
        <v>293</v>
      </c>
      <c r="L302" s="3" t="e">
        <f t="shared" si="49"/>
        <v>#NUM!</v>
      </c>
      <c r="M302" s="12" t="e">
        <f t="shared" si="50"/>
        <v>#NUM!</v>
      </c>
      <c r="N302" s="30"/>
      <c r="O302" s="24"/>
      <c r="P302" s="24"/>
    </row>
    <row r="303" spans="2:16" x14ac:dyDescent="0.2">
      <c r="B303" s="13">
        <f t="shared" si="51"/>
        <v>54210</v>
      </c>
      <c r="C303" s="19">
        <f t="shared" si="45"/>
        <v>0</v>
      </c>
      <c r="D303" s="3" t="e">
        <f t="shared" si="52"/>
        <v>#NUM!</v>
      </c>
      <c r="E303" s="12" t="e">
        <f t="shared" si="53"/>
        <v>#NUM!</v>
      </c>
      <c r="F303" s="3" t="e">
        <f t="shared" si="46"/>
        <v>#NUM!</v>
      </c>
      <c r="G303" s="12" t="e">
        <f t="shared" si="47"/>
        <v>#NUM!</v>
      </c>
      <c r="H303" s="14"/>
      <c r="I303" s="3">
        <f t="shared" si="48"/>
        <v>0</v>
      </c>
      <c r="J303" s="3" t="e">
        <f t="shared" si="54"/>
        <v>#NUM!</v>
      </c>
      <c r="K303" s="5">
        <f t="shared" si="55"/>
        <v>294</v>
      </c>
      <c r="L303" s="3" t="e">
        <f t="shared" si="49"/>
        <v>#NUM!</v>
      </c>
      <c r="M303" s="12" t="e">
        <f t="shared" si="50"/>
        <v>#NUM!</v>
      </c>
      <c r="N303" s="30"/>
      <c r="O303" s="24"/>
      <c r="P303" s="24"/>
    </row>
    <row r="304" spans="2:16" x14ac:dyDescent="0.2">
      <c r="B304" s="13">
        <f t="shared" si="51"/>
        <v>54240</v>
      </c>
      <c r="C304" s="19">
        <f t="shared" si="45"/>
        <v>0</v>
      </c>
      <c r="D304" s="3" t="e">
        <f t="shared" si="52"/>
        <v>#NUM!</v>
      </c>
      <c r="E304" s="12" t="e">
        <f t="shared" si="53"/>
        <v>#NUM!</v>
      </c>
      <c r="F304" s="3" t="e">
        <f t="shared" si="46"/>
        <v>#NUM!</v>
      </c>
      <c r="G304" s="12" t="e">
        <f t="shared" si="47"/>
        <v>#NUM!</v>
      </c>
      <c r="H304" s="14"/>
      <c r="I304" s="3">
        <f t="shared" si="48"/>
        <v>0</v>
      </c>
      <c r="J304" s="3" t="e">
        <f t="shared" si="54"/>
        <v>#NUM!</v>
      </c>
      <c r="K304" s="5">
        <f t="shared" si="55"/>
        <v>295</v>
      </c>
      <c r="L304" s="3" t="e">
        <f t="shared" si="49"/>
        <v>#NUM!</v>
      </c>
      <c r="M304" s="12" t="e">
        <f t="shared" si="50"/>
        <v>#NUM!</v>
      </c>
      <c r="N304" s="30"/>
      <c r="O304" s="24"/>
      <c r="P304" s="24"/>
    </row>
    <row r="305" spans="2:16" x14ac:dyDescent="0.2">
      <c r="B305" s="13">
        <f t="shared" si="51"/>
        <v>54271</v>
      </c>
      <c r="C305" s="19">
        <f t="shared" si="45"/>
        <v>0</v>
      </c>
      <c r="D305" s="3" t="e">
        <f t="shared" si="52"/>
        <v>#NUM!</v>
      </c>
      <c r="E305" s="12" t="e">
        <f t="shared" si="53"/>
        <v>#NUM!</v>
      </c>
      <c r="F305" s="3" t="e">
        <f t="shared" si="46"/>
        <v>#NUM!</v>
      </c>
      <c r="G305" s="12" t="e">
        <f t="shared" si="47"/>
        <v>#NUM!</v>
      </c>
      <c r="H305" s="14"/>
      <c r="I305" s="3">
        <f t="shared" si="48"/>
        <v>0</v>
      </c>
      <c r="J305" s="3" t="e">
        <f t="shared" si="54"/>
        <v>#NUM!</v>
      </c>
      <c r="K305" s="5">
        <f t="shared" si="55"/>
        <v>296</v>
      </c>
      <c r="L305" s="3" t="e">
        <f t="shared" si="49"/>
        <v>#NUM!</v>
      </c>
      <c r="M305" s="12" t="e">
        <f t="shared" si="50"/>
        <v>#NUM!</v>
      </c>
      <c r="N305" s="30"/>
      <c r="O305" s="24"/>
      <c r="P305" s="24"/>
    </row>
    <row r="306" spans="2:16" x14ac:dyDescent="0.2">
      <c r="B306" s="13">
        <f t="shared" si="51"/>
        <v>54302</v>
      </c>
      <c r="C306" s="19">
        <f t="shared" si="45"/>
        <v>0</v>
      </c>
      <c r="D306" s="3" t="e">
        <f t="shared" si="52"/>
        <v>#NUM!</v>
      </c>
      <c r="E306" s="12" t="e">
        <f t="shared" si="53"/>
        <v>#NUM!</v>
      </c>
      <c r="F306" s="3" t="e">
        <f t="shared" si="46"/>
        <v>#NUM!</v>
      </c>
      <c r="G306" s="12" t="e">
        <f t="shared" si="47"/>
        <v>#NUM!</v>
      </c>
      <c r="H306" s="14"/>
      <c r="I306" s="3">
        <f t="shared" si="48"/>
        <v>0</v>
      </c>
      <c r="J306" s="3" t="e">
        <f t="shared" si="54"/>
        <v>#NUM!</v>
      </c>
      <c r="K306" s="5">
        <f t="shared" si="55"/>
        <v>297</v>
      </c>
      <c r="L306" s="3" t="e">
        <f t="shared" si="49"/>
        <v>#NUM!</v>
      </c>
      <c r="M306" s="12" t="e">
        <f t="shared" si="50"/>
        <v>#NUM!</v>
      </c>
      <c r="N306" s="30"/>
      <c r="O306" s="24"/>
      <c r="P306" s="24"/>
    </row>
    <row r="307" spans="2:16" x14ac:dyDescent="0.2">
      <c r="B307" s="13">
        <f t="shared" si="51"/>
        <v>54332</v>
      </c>
      <c r="C307" s="19">
        <f t="shared" si="45"/>
        <v>0</v>
      </c>
      <c r="D307" s="3" t="e">
        <f t="shared" si="52"/>
        <v>#NUM!</v>
      </c>
      <c r="E307" s="12" t="e">
        <f t="shared" si="53"/>
        <v>#NUM!</v>
      </c>
      <c r="F307" s="3" t="e">
        <f t="shared" si="46"/>
        <v>#NUM!</v>
      </c>
      <c r="G307" s="12" t="e">
        <f t="shared" si="47"/>
        <v>#NUM!</v>
      </c>
      <c r="H307" s="14"/>
      <c r="I307" s="3">
        <f t="shared" si="48"/>
        <v>0</v>
      </c>
      <c r="J307" s="3" t="e">
        <f t="shared" si="54"/>
        <v>#NUM!</v>
      </c>
      <c r="K307" s="5">
        <f t="shared" si="55"/>
        <v>298</v>
      </c>
      <c r="L307" s="3" t="e">
        <f t="shared" si="49"/>
        <v>#NUM!</v>
      </c>
      <c r="M307" s="12" t="e">
        <f t="shared" si="50"/>
        <v>#NUM!</v>
      </c>
      <c r="N307" s="30"/>
      <c r="O307" s="24"/>
      <c r="P307" s="24"/>
    </row>
    <row r="308" spans="2:16" x14ac:dyDescent="0.2">
      <c r="B308" s="13">
        <f t="shared" si="51"/>
        <v>54363</v>
      </c>
      <c r="C308" s="19">
        <f t="shared" si="45"/>
        <v>0</v>
      </c>
      <c r="D308" s="3" t="e">
        <f t="shared" si="52"/>
        <v>#NUM!</v>
      </c>
      <c r="E308" s="12" t="e">
        <f t="shared" si="53"/>
        <v>#NUM!</v>
      </c>
      <c r="F308" s="3" t="e">
        <f t="shared" si="46"/>
        <v>#NUM!</v>
      </c>
      <c r="G308" s="12" t="e">
        <f t="shared" si="47"/>
        <v>#NUM!</v>
      </c>
      <c r="H308" s="14"/>
      <c r="I308" s="3">
        <f t="shared" si="48"/>
        <v>0</v>
      </c>
      <c r="J308" s="3" t="e">
        <f t="shared" si="54"/>
        <v>#NUM!</v>
      </c>
      <c r="K308" s="5">
        <f t="shared" si="55"/>
        <v>299</v>
      </c>
      <c r="L308" s="3" t="e">
        <f t="shared" si="49"/>
        <v>#NUM!</v>
      </c>
      <c r="M308" s="12" t="e">
        <f t="shared" si="50"/>
        <v>#NUM!</v>
      </c>
      <c r="N308" s="30"/>
      <c r="O308" s="24"/>
      <c r="P308" s="24"/>
    </row>
    <row r="309" spans="2:16" x14ac:dyDescent="0.2">
      <c r="B309" s="13">
        <f t="shared" si="51"/>
        <v>54393</v>
      </c>
      <c r="C309" s="19">
        <f t="shared" si="45"/>
        <v>0</v>
      </c>
      <c r="D309" s="3" t="e">
        <f t="shared" si="52"/>
        <v>#NUM!</v>
      </c>
      <c r="E309" s="12" t="e">
        <f t="shared" si="53"/>
        <v>#NUM!</v>
      </c>
      <c r="F309" s="3" t="e">
        <f t="shared" si="46"/>
        <v>#NUM!</v>
      </c>
      <c r="G309" s="12" t="e">
        <f t="shared" si="47"/>
        <v>#NUM!</v>
      </c>
      <c r="H309" s="14"/>
      <c r="I309" s="3">
        <f t="shared" si="48"/>
        <v>0</v>
      </c>
      <c r="J309" s="3" t="e">
        <f t="shared" si="54"/>
        <v>#NUM!</v>
      </c>
      <c r="K309" s="5">
        <f t="shared" si="55"/>
        <v>300</v>
      </c>
      <c r="L309" s="3" t="e">
        <f t="shared" si="49"/>
        <v>#NUM!</v>
      </c>
      <c r="M309" s="12" t="e">
        <f t="shared" si="50"/>
        <v>#NUM!</v>
      </c>
      <c r="N309" s="30"/>
      <c r="O309" s="24"/>
      <c r="P309" s="24"/>
    </row>
    <row r="310" spans="2:16" x14ac:dyDescent="0.2">
      <c r="B310" s="13">
        <f t="shared" si="51"/>
        <v>54424</v>
      </c>
      <c r="C310" s="19">
        <f t="shared" si="45"/>
        <v>0</v>
      </c>
      <c r="D310" s="3" t="e">
        <f t="shared" si="52"/>
        <v>#NUM!</v>
      </c>
      <c r="E310" s="12" t="e">
        <f t="shared" si="53"/>
        <v>#NUM!</v>
      </c>
      <c r="F310" s="3" t="e">
        <f t="shared" si="46"/>
        <v>#NUM!</v>
      </c>
      <c r="G310" s="12" t="e">
        <f t="shared" si="47"/>
        <v>#NUM!</v>
      </c>
      <c r="H310" s="14"/>
      <c r="I310" s="3">
        <f t="shared" si="48"/>
        <v>0</v>
      </c>
      <c r="J310" s="3" t="e">
        <f t="shared" si="54"/>
        <v>#NUM!</v>
      </c>
      <c r="K310" s="5">
        <f t="shared" si="55"/>
        <v>301</v>
      </c>
      <c r="L310" s="3" t="e">
        <f t="shared" si="49"/>
        <v>#NUM!</v>
      </c>
      <c r="M310" s="12" t="e">
        <f t="shared" si="50"/>
        <v>#NUM!</v>
      </c>
      <c r="N310" s="30"/>
      <c r="O310" s="24"/>
      <c r="P310" s="24"/>
    </row>
    <row r="311" spans="2:16" x14ac:dyDescent="0.2">
      <c r="B311" s="13">
        <f t="shared" si="51"/>
        <v>54455</v>
      </c>
      <c r="C311" s="19">
        <f t="shared" si="45"/>
        <v>0</v>
      </c>
      <c r="D311" s="3" t="e">
        <f t="shared" si="52"/>
        <v>#NUM!</v>
      </c>
      <c r="E311" s="12" t="e">
        <f t="shared" si="53"/>
        <v>#NUM!</v>
      </c>
      <c r="F311" s="3" t="e">
        <f t="shared" si="46"/>
        <v>#NUM!</v>
      </c>
      <c r="G311" s="12" t="e">
        <f t="shared" si="47"/>
        <v>#NUM!</v>
      </c>
      <c r="H311" s="14"/>
      <c r="I311" s="3">
        <f t="shared" si="48"/>
        <v>0</v>
      </c>
      <c r="J311" s="3" t="e">
        <f t="shared" si="54"/>
        <v>#NUM!</v>
      </c>
      <c r="K311" s="5">
        <f t="shared" si="55"/>
        <v>302</v>
      </c>
      <c r="L311" s="3" t="e">
        <f t="shared" si="49"/>
        <v>#NUM!</v>
      </c>
      <c r="M311" s="12" t="e">
        <f t="shared" si="50"/>
        <v>#NUM!</v>
      </c>
      <c r="N311" s="30"/>
      <c r="O311" s="24"/>
      <c r="P311" s="24"/>
    </row>
    <row r="312" spans="2:16" x14ac:dyDescent="0.2">
      <c r="B312" s="13">
        <f t="shared" si="51"/>
        <v>54483</v>
      </c>
      <c r="C312" s="19">
        <f t="shared" si="45"/>
        <v>0</v>
      </c>
      <c r="D312" s="3" t="e">
        <f t="shared" si="52"/>
        <v>#NUM!</v>
      </c>
      <c r="E312" s="12" t="e">
        <f t="shared" si="53"/>
        <v>#NUM!</v>
      </c>
      <c r="F312" s="3" t="e">
        <f t="shared" si="46"/>
        <v>#NUM!</v>
      </c>
      <c r="G312" s="12" t="e">
        <f t="shared" si="47"/>
        <v>#NUM!</v>
      </c>
      <c r="H312" s="14"/>
      <c r="I312" s="3">
        <f t="shared" si="48"/>
        <v>0</v>
      </c>
      <c r="J312" s="3" t="e">
        <f t="shared" si="54"/>
        <v>#NUM!</v>
      </c>
      <c r="K312" s="5">
        <f t="shared" si="55"/>
        <v>303</v>
      </c>
      <c r="L312" s="3" t="e">
        <f t="shared" si="49"/>
        <v>#NUM!</v>
      </c>
      <c r="M312" s="12" t="e">
        <f t="shared" si="50"/>
        <v>#NUM!</v>
      </c>
      <c r="N312" s="30"/>
      <c r="O312" s="24"/>
      <c r="P312" s="24"/>
    </row>
    <row r="313" spans="2:16" x14ac:dyDescent="0.2">
      <c r="B313" s="13">
        <f t="shared" si="51"/>
        <v>54514</v>
      </c>
      <c r="C313" s="19">
        <f t="shared" si="45"/>
        <v>0</v>
      </c>
      <c r="D313" s="3" t="e">
        <f t="shared" si="52"/>
        <v>#NUM!</v>
      </c>
      <c r="E313" s="12" t="e">
        <f t="shared" si="53"/>
        <v>#NUM!</v>
      </c>
      <c r="F313" s="3" t="e">
        <f t="shared" si="46"/>
        <v>#NUM!</v>
      </c>
      <c r="G313" s="12" t="e">
        <f t="shared" si="47"/>
        <v>#NUM!</v>
      </c>
      <c r="H313" s="14"/>
      <c r="I313" s="3">
        <f t="shared" si="48"/>
        <v>0</v>
      </c>
      <c r="J313" s="3" t="e">
        <f t="shared" si="54"/>
        <v>#NUM!</v>
      </c>
      <c r="K313" s="5">
        <f t="shared" si="55"/>
        <v>304</v>
      </c>
      <c r="L313" s="3" t="e">
        <f t="shared" si="49"/>
        <v>#NUM!</v>
      </c>
      <c r="M313" s="12" t="e">
        <f t="shared" si="50"/>
        <v>#NUM!</v>
      </c>
      <c r="N313" s="30"/>
      <c r="O313" s="24"/>
      <c r="P313" s="24"/>
    </row>
    <row r="314" spans="2:16" x14ac:dyDescent="0.2">
      <c r="B314" s="13">
        <f t="shared" si="51"/>
        <v>54544</v>
      </c>
      <c r="C314" s="19">
        <f t="shared" si="45"/>
        <v>0</v>
      </c>
      <c r="D314" s="3" t="e">
        <f t="shared" si="52"/>
        <v>#NUM!</v>
      </c>
      <c r="E314" s="12" t="e">
        <f t="shared" si="53"/>
        <v>#NUM!</v>
      </c>
      <c r="F314" s="3" t="e">
        <f t="shared" si="46"/>
        <v>#NUM!</v>
      </c>
      <c r="G314" s="12" t="e">
        <f t="shared" si="47"/>
        <v>#NUM!</v>
      </c>
      <c r="H314" s="14"/>
      <c r="I314" s="3">
        <f t="shared" si="48"/>
        <v>0</v>
      </c>
      <c r="J314" s="3" t="e">
        <f t="shared" si="54"/>
        <v>#NUM!</v>
      </c>
      <c r="K314" s="5">
        <f t="shared" si="55"/>
        <v>305</v>
      </c>
      <c r="L314" s="3" t="e">
        <f t="shared" si="49"/>
        <v>#NUM!</v>
      </c>
      <c r="M314" s="12" t="e">
        <f t="shared" si="50"/>
        <v>#NUM!</v>
      </c>
      <c r="N314" s="30"/>
      <c r="O314" s="24"/>
      <c r="P314" s="24"/>
    </row>
    <row r="315" spans="2:16" x14ac:dyDescent="0.2">
      <c r="B315" s="13">
        <f t="shared" si="51"/>
        <v>54575</v>
      </c>
      <c r="C315" s="19">
        <f t="shared" si="45"/>
        <v>0</v>
      </c>
      <c r="D315" s="3" t="e">
        <f t="shared" si="52"/>
        <v>#NUM!</v>
      </c>
      <c r="E315" s="12" t="e">
        <f t="shared" si="53"/>
        <v>#NUM!</v>
      </c>
      <c r="F315" s="3" t="e">
        <f t="shared" si="46"/>
        <v>#NUM!</v>
      </c>
      <c r="G315" s="12" t="e">
        <f t="shared" si="47"/>
        <v>#NUM!</v>
      </c>
      <c r="H315" s="14"/>
      <c r="I315" s="3">
        <f t="shared" si="48"/>
        <v>0</v>
      </c>
      <c r="J315" s="3" t="e">
        <f t="shared" si="54"/>
        <v>#NUM!</v>
      </c>
      <c r="K315" s="5">
        <f t="shared" si="55"/>
        <v>306</v>
      </c>
      <c r="L315" s="3" t="e">
        <f t="shared" si="49"/>
        <v>#NUM!</v>
      </c>
      <c r="M315" s="12" t="e">
        <f t="shared" si="50"/>
        <v>#NUM!</v>
      </c>
      <c r="N315" s="30"/>
      <c r="O315" s="24"/>
      <c r="P315" s="24"/>
    </row>
    <row r="316" spans="2:16" x14ac:dyDescent="0.2">
      <c r="B316" s="13">
        <f t="shared" si="51"/>
        <v>54605</v>
      </c>
      <c r="C316" s="19">
        <f t="shared" si="45"/>
        <v>0</v>
      </c>
      <c r="D316" s="3" t="e">
        <f t="shared" si="52"/>
        <v>#NUM!</v>
      </c>
      <c r="E316" s="12" t="e">
        <f t="shared" si="53"/>
        <v>#NUM!</v>
      </c>
      <c r="F316" s="3" t="e">
        <f t="shared" si="46"/>
        <v>#NUM!</v>
      </c>
      <c r="G316" s="12" t="e">
        <f t="shared" si="47"/>
        <v>#NUM!</v>
      </c>
      <c r="H316" s="14"/>
      <c r="I316" s="3">
        <f t="shared" si="48"/>
        <v>0</v>
      </c>
      <c r="J316" s="3" t="e">
        <f t="shared" si="54"/>
        <v>#NUM!</v>
      </c>
      <c r="K316" s="5">
        <f t="shared" si="55"/>
        <v>307</v>
      </c>
      <c r="L316" s="3" t="e">
        <f t="shared" si="49"/>
        <v>#NUM!</v>
      </c>
      <c r="M316" s="12" t="e">
        <f t="shared" si="50"/>
        <v>#NUM!</v>
      </c>
      <c r="N316" s="30"/>
      <c r="O316" s="24"/>
      <c r="P316" s="24"/>
    </row>
    <row r="317" spans="2:16" x14ac:dyDescent="0.2">
      <c r="B317" s="13">
        <f t="shared" si="51"/>
        <v>54636</v>
      </c>
      <c r="C317" s="19">
        <f t="shared" si="45"/>
        <v>0</v>
      </c>
      <c r="D317" s="3" t="e">
        <f t="shared" si="52"/>
        <v>#NUM!</v>
      </c>
      <c r="E317" s="12" t="e">
        <f t="shared" si="53"/>
        <v>#NUM!</v>
      </c>
      <c r="F317" s="3" t="e">
        <f t="shared" si="46"/>
        <v>#NUM!</v>
      </c>
      <c r="G317" s="12" t="e">
        <f t="shared" si="47"/>
        <v>#NUM!</v>
      </c>
      <c r="H317" s="14"/>
      <c r="I317" s="3">
        <f t="shared" si="48"/>
        <v>0</v>
      </c>
      <c r="J317" s="3" t="e">
        <f t="shared" si="54"/>
        <v>#NUM!</v>
      </c>
      <c r="K317" s="5">
        <f t="shared" si="55"/>
        <v>308</v>
      </c>
      <c r="L317" s="3" t="e">
        <f t="shared" si="49"/>
        <v>#NUM!</v>
      </c>
      <c r="M317" s="12" t="e">
        <f t="shared" si="50"/>
        <v>#NUM!</v>
      </c>
      <c r="N317" s="30"/>
      <c r="O317" s="24"/>
      <c r="P317" s="24"/>
    </row>
    <row r="318" spans="2:16" x14ac:dyDescent="0.2">
      <c r="B318" s="13">
        <f t="shared" si="51"/>
        <v>54667</v>
      </c>
      <c r="C318" s="19">
        <f t="shared" si="45"/>
        <v>0</v>
      </c>
      <c r="D318" s="3" t="e">
        <f t="shared" si="52"/>
        <v>#NUM!</v>
      </c>
      <c r="E318" s="12" t="e">
        <f t="shared" si="53"/>
        <v>#NUM!</v>
      </c>
      <c r="F318" s="3" t="e">
        <f t="shared" si="46"/>
        <v>#NUM!</v>
      </c>
      <c r="G318" s="12" t="e">
        <f t="shared" si="47"/>
        <v>#NUM!</v>
      </c>
      <c r="H318" s="14"/>
      <c r="I318" s="3">
        <f t="shared" si="48"/>
        <v>0</v>
      </c>
      <c r="J318" s="3" t="e">
        <f t="shared" si="54"/>
        <v>#NUM!</v>
      </c>
      <c r="K318" s="5">
        <f t="shared" si="55"/>
        <v>309</v>
      </c>
      <c r="L318" s="3" t="e">
        <f t="shared" si="49"/>
        <v>#NUM!</v>
      </c>
      <c r="M318" s="12" t="e">
        <f t="shared" si="50"/>
        <v>#NUM!</v>
      </c>
      <c r="N318" s="30"/>
      <c r="O318" s="24"/>
      <c r="P318" s="24"/>
    </row>
    <row r="319" spans="2:16" x14ac:dyDescent="0.2">
      <c r="B319" s="13">
        <f t="shared" si="51"/>
        <v>54697</v>
      </c>
      <c r="C319" s="19">
        <f t="shared" si="45"/>
        <v>0</v>
      </c>
      <c r="D319" s="3" t="e">
        <f t="shared" si="52"/>
        <v>#NUM!</v>
      </c>
      <c r="E319" s="12" t="e">
        <f t="shared" si="53"/>
        <v>#NUM!</v>
      </c>
      <c r="F319" s="3" t="e">
        <f t="shared" si="46"/>
        <v>#NUM!</v>
      </c>
      <c r="G319" s="12" t="e">
        <f t="shared" si="47"/>
        <v>#NUM!</v>
      </c>
      <c r="H319" s="14"/>
      <c r="I319" s="3">
        <f t="shared" si="48"/>
        <v>0</v>
      </c>
      <c r="J319" s="3" t="e">
        <f t="shared" si="54"/>
        <v>#NUM!</v>
      </c>
      <c r="K319" s="5">
        <f t="shared" si="55"/>
        <v>310</v>
      </c>
      <c r="L319" s="3" t="e">
        <f t="shared" si="49"/>
        <v>#NUM!</v>
      </c>
      <c r="M319" s="12" t="e">
        <f t="shared" si="50"/>
        <v>#NUM!</v>
      </c>
      <c r="N319" s="30"/>
      <c r="O319" s="24"/>
      <c r="P319" s="24"/>
    </row>
    <row r="320" spans="2:16" x14ac:dyDescent="0.2">
      <c r="B320" s="13">
        <f t="shared" si="51"/>
        <v>54728</v>
      </c>
      <c r="C320" s="19">
        <f t="shared" si="45"/>
        <v>0</v>
      </c>
      <c r="D320" s="3" t="e">
        <f t="shared" si="52"/>
        <v>#NUM!</v>
      </c>
      <c r="E320" s="12" t="e">
        <f t="shared" si="53"/>
        <v>#NUM!</v>
      </c>
      <c r="F320" s="3" t="e">
        <f t="shared" si="46"/>
        <v>#NUM!</v>
      </c>
      <c r="G320" s="12" t="e">
        <f t="shared" si="47"/>
        <v>#NUM!</v>
      </c>
      <c r="H320" s="14"/>
      <c r="I320" s="3">
        <f t="shared" si="48"/>
        <v>0</v>
      </c>
      <c r="J320" s="3" t="e">
        <f t="shared" si="54"/>
        <v>#NUM!</v>
      </c>
      <c r="K320" s="5">
        <f t="shared" si="55"/>
        <v>311</v>
      </c>
      <c r="L320" s="3" t="e">
        <f t="shared" si="49"/>
        <v>#NUM!</v>
      </c>
      <c r="M320" s="12" t="e">
        <f t="shared" si="50"/>
        <v>#NUM!</v>
      </c>
      <c r="N320" s="30"/>
      <c r="O320" s="24"/>
      <c r="P320" s="24"/>
    </row>
    <row r="321" spans="2:16" x14ac:dyDescent="0.2">
      <c r="B321" s="13">
        <f t="shared" si="51"/>
        <v>54758</v>
      </c>
      <c r="C321" s="19">
        <f t="shared" si="45"/>
        <v>0</v>
      </c>
      <c r="D321" s="3" t="e">
        <f t="shared" si="52"/>
        <v>#NUM!</v>
      </c>
      <c r="E321" s="12" t="e">
        <f t="shared" si="53"/>
        <v>#NUM!</v>
      </c>
      <c r="F321" s="3" t="e">
        <f t="shared" si="46"/>
        <v>#NUM!</v>
      </c>
      <c r="G321" s="12" t="e">
        <f t="shared" si="47"/>
        <v>#NUM!</v>
      </c>
      <c r="H321" s="14"/>
      <c r="I321" s="3">
        <f t="shared" si="48"/>
        <v>0</v>
      </c>
      <c r="J321" s="3" t="e">
        <f t="shared" si="54"/>
        <v>#NUM!</v>
      </c>
      <c r="K321" s="5">
        <f t="shared" si="55"/>
        <v>312</v>
      </c>
      <c r="L321" s="3" t="e">
        <f t="shared" si="49"/>
        <v>#NUM!</v>
      </c>
      <c r="M321" s="12" t="e">
        <f t="shared" si="50"/>
        <v>#NUM!</v>
      </c>
      <c r="N321" s="30"/>
      <c r="O321" s="24"/>
      <c r="P321" s="24"/>
    </row>
    <row r="322" spans="2:16" x14ac:dyDescent="0.2">
      <c r="B322" s="13">
        <f t="shared" si="51"/>
        <v>54789</v>
      </c>
      <c r="C322" s="19">
        <f t="shared" si="45"/>
        <v>0</v>
      </c>
      <c r="D322" s="3" t="e">
        <f t="shared" si="52"/>
        <v>#NUM!</v>
      </c>
      <c r="E322" s="12" t="e">
        <f t="shared" si="53"/>
        <v>#NUM!</v>
      </c>
      <c r="F322" s="3" t="e">
        <f t="shared" si="46"/>
        <v>#NUM!</v>
      </c>
      <c r="G322" s="12" t="e">
        <f t="shared" si="47"/>
        <v>#NUM!</v>
      </c>
      <c r="H322" s="14"/>
      <c r="I322" s="3">
        <f t="shared" si="48"/>
        <v>0</v>
      </c>
      <c r="J322" s="3" t="e">
        <f t="shared" si="54"/>
        <v>#NUM!</v>
      </c>
      <c r="K322" s="5">
        <f t="shared" si="55"/>
        <v>313</v>
      </c>
      <c r="L322" s="3" t="e">
        <f t="shared" si="49"/>
        <v>#NUM!</v>
      </c>
      <c r="M322" s="12" t="e">
        <f t="shared" si="50"/>
        <v>#NUM!</v>
      </c>
      <c r="N322" s="30"/>
      <c r="O322" s="24"/>
      <c r="P322" s="24"/>
    </row>
    <row r="323" spans="2:16" x14ac:dyDescent="0.2">
      <c r="B323" s="13">
        <f t="shared" si="51"/>
        <v>54820</v>
      </c>
      <c r="C323" s="19">
        <f t="shared" si="45"/>
        <v>0</v>
      </c>
      <c r="D323" s="3" t="e">
        <f t="shared" si="52"/>
        <v>#NUM!</v>
      </c>
      <c r="E323" s="12" t="e">
        <f t="shared" si="53"/>
        <v>#NUM!</v>
      </c>
      <c r="F323" s="3" t="e">
        <f t="shared" si="46"/>
        <v>#NUM!</v>
      </c>
      <c r="G323" s="12" t="e">
        <f t="shared" si="47"/>
        <v>#NUM!</v>
      </c>
      <c r="H323" s="14"/>
      <c r="I323" s="3">
        <f t="shared" si="48"/>
        <v>0</v>
      </c>
      <c r="J323" s="3" t="e">
        <f t="shared" si="54"/>
        <v>#NUM!</v>
      </c>
      <c r="K323" s="5">
        <f t="shared" si="55"/>
        <v>314</v>
      </c>
      <c r="L323" s="3" t="e">
        <f t="shared" si="49"/>
        <v>#NUM!</v>
      </c>
      <c r="M323" s="12" t="e">
        <f t="shared" si="50"/>
        <v>#NUM!</v>
      </c>
      <c r="N323" s="30"/>
      <c r="O323" s="24"/>
      <c r="P323" s="24"/>
    </row>
    <row r="324" spans="2:16" x14ac:dyDescent="0.2">
      <c r="B324" s="13">
        <f t="shared" si="51"/>
        <v>54848</v>
      </c>
      <c r="C324" s="19">
        <f t="shared" si="45"/>
        <v>0</v>
      </c>
      <c r="D324" s="3" t="e">
        <f t="shared" si="52"/>
        <v>#NUM!</v>
      </c>
      <c r="E324" s="12" t="e">
        <f t="shared" si="53"/>
        <v>#NUM!</v>
      </c>
      <c r="F324" s="3" t="e">
        <f t="shared" si="46"/>
        <v>#NUM!</v>
      </c>
      <c r="G324" s="12" t="e">
        <f t="shared" si="47"/>
        <v>#NUM!</v>
      </c>
      <c r="H324" s="14"/>
      <c r="I324" s="3">
        <f t="shared" si="48"/>
        <v>0</v>
      </c>
      <c r="J324" s="3" t="e">
        <f t="shared" si="54"/>
        <v>#NUM!</v>
      </c>
      <c r="K324" s="5">
        <f t="shared" si="55"/>
        <v>315</v>
      </c>
      <c r="L324" s="3" t="e">
        <f t="shared" si="49"/>
        <v>#NUM!</v>
      </c>
      <c r="M324" s="12" t="e">
        <f t="shared" si="50"/>
        <v>#NUM!</v>
      </c>
      <c r="N324" s="30"/>
      <c r="O324" s="24"/>
      <c r="P324" s="24"/>
    </row>
    <row r="325" spans="2:16" x14ac:dyDescent="0.2">
      <c r="B325" s="13">
        <f t="shared" si="51"/>
        <v>54879</v>
      </c>
      <c r="C325" s="19">
        <f t="shared" si="45"/>
        <v>0</v>
      </c>
      <c r="D325" s="3" t="e">
        <f t="shared" si="52"/>
        <v>#NUM!</v>
      </c>
      <c r="E325" s="12" t="e">
        <f t="shared" si="53"/>
        <v>#NUM!</v>
      </c>
      <c r="F325" s="3" t="e">
        <f t="shared" si="46"/>
        <v>#NUM!</v>
      </c>
      <c r="G325" s="12" t="e">
        <f t="shared" si="47"/>
        <v>#NUM!</v>
      </c>
      <c r="H325" s="14"/>
      <c r="I325" s="3">
        <f t="shared" si="48"/>
        <v>0</v>
      </c>
      <c r="J325" s="3" t="e">
        <f t="shared" si="54"/>
        <v>#NUM!</v>
      </c>
      <c r="K325" s="5">
        <f t="shared" si="55"/>
        <v>316</v>
      </c>
      <c r="L325" s="3" t="e">
        <f t="shared" si="49"/>
        <v>#NUM!</v>
      </c>
      <c r="M325" s="12" t="e">
        <f t="shared" si="50"/>
        <v>#NUM!</v>
      </c>
      <c r="N325" s="30"/>
      <c r="O325" s="24"/>
      <c r="P325" s="24"/>
    </row>
    <row r="326" spans="2:16" x14ac:dyDescent="0.2">
      <c r="B326" s="13">
        <f t="shared" si="51"/>
        <v>54909</v>
      </c>
      <c r="C326" s="19">
        <f t="shared" si="45"/>
        <v>0</v>
      </c>
      <c r="D326" s="3" t="e">
        <f t="shared" si="52"/>
        <v>#NUM!</v>
      </c>
      <c r="E326" s="12" t="e">
        <f t="shared" si="53"/>
        <v>#NUM!</v>
      </c>
      <c r="F326" s="3" t="e">
        <f t="shared" si="46"/>
        <v>#NUM!</v>
      </c>
      <c r="G326" s="12" t="e">
        <f t="shared" si="47"/>
        <v>#NUM!</v>
      </c>
      <c r="H326" s="14"/>
      <c r="I326" s="3">
        <f t="shared" si="48"/>
        <v>0</v>
      </c>
      <c r="J326" s="3" t="e">
        <f t="shared" si="54"/>
        <v>#NUM!</v>
      </c>
      <c r="K326" s="5">
        <f t="shared" si="55"/>
        <v>317</v>
      </c>
      <c r="L326" s="3" t="e">
        <f t="shared" si="49"/>
        <v>#NUM!</v>
      </c>
      <c r="M326" s="12" t="e">
        <f t="shared" si="50"/>
        <v>#NUM!</v>
      </c>
      <c r="N326" s="30"/>
      <c r="O326" s="24"/>
      <c r="P326" s="24"/>
    </row>
    <row r="327" spans="2:16" x14ac:dyDescent="0.2">
      <c r="B327" s="13">
        <f t="shared" si="51"/>
        <v>54940</v>
      </c>
      <c r="C327" s="19">
        <f t="shared" si="45"/>
        <v>0</v>
      </c>
      <c r="D327" s="3" t="e">
        <f t="shared" si="52"/>
        <v>#NUM!</v>
      </c>
      <c r="E327" s="12" t="e">
        <f t="shared" si="53"/>
        <v>#NUM!</v>
      </c>
      <c r="F327" s="3" t="e">
        <f t="shared" si="46"/>
        <v>#NUM!</v>
      </c>
      <c r="G327" s="12" t="e">
        <f t="shared" si="47"/>
        <v>#NUM!</v>
      </c>
      <c r="H327" s="14"/>
      <c r="I327" s="3">
        <f t="shared" si="48"/>
        <v>0</v>
      </c>
      <c r="J327" s="3" t="e">
        <f t="shared" si="54"/>
        <v>#NUM!</v>
      </c>
      <c r="K327" s="5">
        <f t="shared" si="55"/>
        <v>318</v>
      </c>
      <c r="L327" s="3" t="e">
        <f t="shared" si="49"/>
        <v>#NUM!</v>
      </c>
      <c r="M327" s="12" t="e">
        <f t="shared" si="50"/>
        <v>#NUM!</v>
      </c>
      <c r="N327" s="30"/>
      <c r="O327" s="24"/>
      <c r="P327" s="24"/>
    </row>
    <row r="328" spans="2:16" x14ac:dyDescent="0.2">
      <c r="B328" s="13">
        <f t="shared" si="51"/>
        <v>54970</v>
      </c>
      <c r="C328" s="19">
        <f t="shared" si="45"/>
        <v>0</v>
      </c>
      <c r="D328" s="3" t="e">
        <f t="shared" si="52"/>
        <v>#NUM!</v>
      </c>
      <c r="E328" s="12" t="e">
        <f t="shared" si="53"/>
        <v>#NUM!</v>
      </c>
      <c r="F328" s="3" t="e">
        <f t="shared" si="46"/>
        <v>#NUM!</v>
      </c>
      <c r="G328" s="12" t="e">
        <f t="shared" si="47"/>
        <v>#NUM!</v>
      </c>
      <c r="H328" s="14"/>
      <c r="I328" s="3">
        <f t="shared" si="48"/>
        <v>0</v>
      </c>
      <c r="J328" s="3" t="e">
        <f t="shared" si="54"/>
        <v>#NUM!</v>
      </c>
      <c r="K328" s="5">
        <f t="shared" si="55"/>
        <v>319</v>
      </c>
      <c r="L328" s="3" t="e">
        <f t="shared" si="49"/>
        <v>#NUM!</v>
      </c>
      <c r="M328" s="12" t="e">
        <f t="shared" si="50"/>
        <v>#NUM!</v>
      </c>
      <c r="N328" s="30"/>
      <c r="O328" s="24"/>
      <c r="P328" s="24"/>
    </row>
    <row r="329" spans="2:16" x14ac:dyDescent="0.2">
      <c r="B329" s="13">
        <f t="shared" si="51"/>
        <v>55001</v>
      </c>
      <c r="C329" s="19">
        <f t="shared" si="45"/>
        <v>0</v>
      </c>
      <c r="D329" s="3" t="e">
        <f t="shared" si="52"/>
        <v>#NUM!</v>
      </c>
      <c r="E329" s="12" t="e">
        <f t="shared" si="53"/>
        <v>#NUM!</v>
      </c>
      <c r="F329" s="3" t="e">
        <f t="shared" si="46"/>
        <v>#NUM!</v>
      </c>
      <c r="G329" s="12" t="e">
        <f t="shared" si="47"/>
        <v>#NUM!</v>
      </c>
      <c r="H329" s="14"/>
      <c r="I329" s="3">
        <f t="shared" si="48"/>
        <v>0</v>
      </c>
      <c r="J329" s="3" t="e">
        <f t="shared" si="54"/>
        <v>#NUM!</v>
      </c>
      <c r="K329" s="5">
        <f t="shared" si="55"/>
        <v>320</v>
      </c>
      <c r="L329" s="3" t="e">
        <f t="shared" si="49"/>
        <v>#NUM!</v>
      </c>
      <c r="M329" s="12" t="e">
        <f t="shared" si="50"/>
        <v>#NUM!</v>
      </c>
      <c r="N329" s="30"/>
      <c r="O329" s="24"/>
      <c r="P329" s="24"/>
    </row>
    <row r="330" spans="2:16" x14ac:dyDescent="0.2">
      <c r="B330" s="13">
        <f t="shared" si="51"/>
        <v>55032</v>
      </c>
      <c r="C330" s="19">
        <f t="shared" si="45"/>
        <v>0</v>
      </c>
      <c r="D330" s="3" t="e">
        <f t="shared" si="52"/>
        <v>#NUM!</v>
      </c>
      <c r="E330" s="12" t="e">
        <f t="shared" si="53"/>
        <v>#NUM!</v>
      </c>
      <c r="F330" s="3" t="e">
        <f t="shared" si="46"/>
        <v>#NUM!</v>
      </c>
      <c r="G330" s="12" t="e">
        <f t="shared" si="47"/>
        <v>#NUM!</v>
      </c>
      <c r="H330" s="14"/>
      <c r="I330" s="3">
        <f t="shared" si="48"/>
        <v>0</v>
      </c>
      <c r="J330" s="3" t="e">
        <f t="shared" si="54"/>
        <v>#NUM!</v>
      </c>
      <c r="K330" s="5">
        <f t="shared" si="55"/>
        <v>321</v>
      </c>
      <c r="L330" s="3" t="e">
        <f t="shared" si="49"/>
        <v>#NUM!</v>
      </c>
      <c r="M330" s="12" t="e">
        <f t="shared" si="50"/>
        <v>#NUM!</v>
      </c>
      <c r="N330" s="30"/>
      <c r="O330" s="24"/>
      <c r="P330" s="24"/>
    </row>
    <row r="331" spans="2:16" x14ac:dyDescent="0.2">
      <c r="B331" s="13">
        <f t="shared" si="51"/>
        <v>55062</v>
      </c>
      <c r="C331" s="19">
        <f t="shared" ref="C331:C368" si="56">$D$4</f>
        <v>0</v>
      </c>
      <c r="D331" s="3" t="e">
        <f t="shared" si="52"/>
        <v>#NUM!</v>
      </c>
      <c r="E331" s="12" t="e">
        <f t="shared" si="53"/>
        <v>#NUM!</v>
      </c>
      <c r="F331" s="3" t="e">
        <f t="shared" ref="F331:F369" si="57">D331*C331/12</f>
        <v>#NUM!</v>
      </c>
      <c r="G331" s="12" t="e">
        <f t="shared" ref="G331:G369" si="58">MIN(E331-F331,D331)</f>
        <v>#NUM!</v>
      </c>
      <c r="H331" s="14"/>
      <c r="I331" s="3">
        <f t="shared" ref="I331:I369" si="59">IF(H331=0,0,MAX(IF(H331&gt;0,D331*0.005,0),300))</f>
        <v>0</v>
      </c>
      <c r="J331" s="3" t="e">
        <f t="shared" si="54"/>
        <v>#NUM!</v>
      </c>
      <c r="K331" s="5">
        <f t="shared" si="55"/>
        <v>322</v>
      </c>
      <c r="L331" s="3" t="e">
        <f t="shared" ref="L331:L369" si="60">L330+F331</f>
        <v>#NUM!</v>
      </c>
      <c r="M331" s="12" t="e">
        <f t="shared" ref="M331:M369" si="61">M330+G331+H331</f>
        <v>#NUM!</v>
      </c>
      <c r="N331" s="30"/>
      <c r="O331" s="24"/>
      <c r="P331" s="24"/>
    </row>
    <row r="332" spans="2:16" x14ac:dyDescent="0.2">
      <c r="B332" s="13">
        <f t="shared" ref="B332:B361" si="62">EDATE(B331,1)</f>
        <v>55093</v>
      </c>
      <c r="C332" s="19">
        <f t="shared" si="56"/>
        <v>0</v>
      </c>
      <c r="D332" s="3" t="e">
        <f t="shared" ref="D332:D369" si="63">IF(J331&lt;=0,0,J331)</f>
        <v>#NUM!</v>
      </c>
      <c r="E332" s="12" t="e">
        <f t="shared" ref="E332:E369" si="64">IF(J331&lt;=0,0,-PMT(C332/12,$D$6,$D$3))</f>
        <v>#NUM!</v>
      </c>
      <c r="F332" s="3" t="e">
        <f t="shared" si="57"/>
        <v>#NUM!</v>
      </c>
      <c r="G332" s="12" t="e">
        <f t="shared" si="58"/>
        <v>#NUM!</v>
      </c>
      <c r="H332" s="14"/>
      <c r="I332" s="3">
        <f t="shared" si="59"/>
        <v>0</v>
      </c>
      <c r="J332" s="3" t="e">
        <f t="shared" ref="J332:J361" si="65">D332-G332-H332</f>
        <v>#NUM!</v>
      </c>
      <c r="K332" s="5">
        <f t="shared" ref="K332:K361" si="66">K331+1</f>
        <v>323</v>
      </c>
      <c r="L332" s="3" t="e">
        <f t="shared" si="60"/>
        <v>#NUM!</v>
      </c>
      <c r="M332" s="12" t="e">
        <f t="shared" si="61"/>
        <v>#NUM!</v>
      </c>
      <c r="N332" s="30"/>
      <c r="O332" s="24"/>
      <c r="P332" s="24"/>
    </row>
    <row r="333" spans="2:16" x14ac:dyDescent="0.2">
      <c r="B333" s="13">
        <f t="shared" si="62"/>
        <v>55123</v>
      </c>
      <c r="C333" s="19">
        <f t="shared" si="56"/>
        <v>0</v>
      </c>
      <c r="D333" s="3" t="e">
        <f t="shared" si="63"/>
        <v>#NUM!</v>
      </c>
      <c r="E333" s="12" t="e">
        <f t="shared" si="64"/>
        <v>#NUM!</v>
      </c>
      <c r="F333" s="3" t="e">
        <f t="shared" si="57"/>
        <v>#NUM!</v>
      </c>
      <c r="G333" s="12" t="e">
        <f t="shared" si="58"/>
        <v>#NUM!</v>
      </c>
      <c r="H333" s="14"/>
      <c r="I333" s="3">
        <f t="shared" si="59"/>
        <v>0</v>
      </c>
      <c r="J333" s="3" t="e">
        <f t="shared" si="65"/>
        <v>#NUM!</v>
      </c>
      <c r="K333" s="5">
        <f t="shared" si="66"/>
        <v>324</v>
      </c>
      <c r="L333" s="3" t="e">
        <f t="shared" si="60"/>
        <v>#NUM!</v>
      </c>
      <c r="M333" s="12" t="e">
        <f t="shared" si="61"/>
        <v>#NUM!</v>
      </c>
      <c r="N333" s="30"/>
      <c r="O333" s="24"/>
      <c r="P333" s="24"/>
    </row>
    <row r="334" spans="2:16" x14ac:dyDescent="0.2">
      <c r="B334" s="13">
        <f t="shared" si="62"/>
        <v>55154</v>
      </c>
      <c r="C334" s="19">
        <f t="shared" si="56"/>
        <v>0</v>
      </c>
      <c r="D334" s="3" t="e">
        <f t="shared" si="63"/>
        <v>#NUM!</v>
      </c>
      <c r="E334" s="12" t="e">
        <f t="shared" si="64"/>
        <v>#NUM!</v>
      </c>
      <c r="F334" s="3" t="e">
        <f t="shared" si="57"/>
        <v>#NUM!</v>
      </c>
      <c r="G334" s="12" t="e">
        <f t="shared" si="58"/>
        <v>#NUM!</v>
      </c>
      <c r="H334" s="14"/>
      <c r="I334" s="3">
        <f t="shared" si="59"/>
        <v>0</v>
      </c>
      <c r="J334" s="3" t="e">
        <f t="shared" si="65"/>
        <v>#NUM!</v>
      </c>
      <c r="K334" s="5">
        <f t="shared" si="66"/>
        <v>325</v>
      </c>
      <c r="L334" s="3" t="e">
        <f t="shared" si="60"/>
        <v>#NUM!</v>
      </c>
      <c r="M334" s="12" t="e">
        <f t="shared" si="61"/>
        <v>#NUM!</v>
      </c>
      <c r="N334" s="30"/>
      <c r="O334" s="24"/>
      <c r="P334" s="24"/>
    </row>
    <row r="335" spans="2:16" x14ac:dyDescent="0.2">
      <c r="B335" s="13">
        <f t="shared" si="62"/>
        <v>55185</v>
      </c>
      <c r="C335" s="19">
        <f t="shared" si="56"/>
        <v>0</v>
      </c>
      <c r="D335" s="3" t="e">
        <f t="shared" si="63"/>
        <v>#NUM!</v>
      </c>
      <c r="E335" s="12" t="e">
        <f t="shared" si="64"/>
        <v>#NUM!</v>
      </c>
      <c r="F335" s="3" t="e">
        <f t="shared" si="57"/>
        <v>#NUM!</v>
      </c>
      <c r="G335" s="12" t="e">
        <f t="shared" si="58"/>
        <v>#NUM!</v>
      </c>
      <c r="H335" s="14"/>
      <c r="I335" s="3">
        <f t="shared" si="59"/>
        <v>0</v>
      </c>
      <c r="J335" s="3" t="e">
        <f t="shared" si="65"/>
        <v>#NUM!</v>
      </c>
      <c r="K335" s="5">
        <f t="shared" si="66"/>
        <v>326</v>
      </c>
      <c r="L335" s="3" t="e">
        <f t="shared" si="60"/>
        <v>#NUM!</v>
      </c>
      <c r="M335" s="12" t="e">
        <f t="shared" si="61"/>
        <v>#NUM!</v>
      </c>
      <c r="N335" s="30"/>
      <c r="O335" s="24"/>
      <c r="P335" s="24"/>
    </row>
    <row r="336" spans="2:16" x14ac:dyDescent="0.2">
      <c r="B336" s="13">
        <f t="shared" si="62"/>
        <v>55213</v>
      </c>
      <c r="C336" s="19">
        <f t="shared" si="56"/>
        <v>0</v>
      </c>
      <c r="D336" s="3" t="e">
        <f t="shared" si="63"/>
        <v>#NUM!</v>
      </c>
      <c r="E336" s="12" t="e">
        <f t="shared" si="64"/>
        <v>#NUM!</v>
      </c>
      <c r="F336" s="3" t="e">
        <f t="shared" si="57"/>
        <v>#NUM!</v>
      </c>
      <c r="G336" s="12" t="e">
        <f t="shared" si="58"/>
        <v>#NUM!</v>
      </c>
      <c r="H336" s="14"/>
      <c r="I336" s="3">
        <f t="shared" si="59"/>
        <v>0</v>
      </c>
      <c r="J336" s="3" t="e">
        <f t="shared" si="65"/>
        <v>#NUM!</v>
      </c>
      <c r="K336" s="5">
        <f t="shared" si="66"/>
        <v>327</v>
      </c>
      <c r="L336" s="3" t="e">
        <f t="shared" si="60"/>
        <v>#NUM!</v>
      </c>
      <c r="M336" s="12" t="e">
        <f t="shared" si="61"/>
        <v>#NUM!</v>
      </c>
      <c r="N336" s="30"/>
      <c r="O336" s="24"/>
      <c r="P336" s="24"/>
    </row>
    <row r="337" spans="2:16" x14ac:dyDescent="0.2">
      <c r="B337" s="13">
        <f t="shared" si="62"/>
        <v>55244</v>
      </c>
      <c r="C337" s="19">
        <f t="shared" si="56"/>
        <v>0</v>
      </c>
      <c r="D337" s="3" t="e">
        <f t="shared" si="63"/>
        <v>#NUM!</v>
      </c>
      <c r="E337" s="12" t="e">
        <f t="shared" si="64"/>
        <v>#NUM!</v>
      </c>
      <c r="F337" s="3" t="e">
        <f t="shared" si="57"/>
        <v>#NUM!</v>
      </c>
      <c r="G337" s="12" t="e">
        <f t="shared" si="58"/>
        <v>#NUM!</v>
      </c>
      <c r="H337" s="14"/>
      <c r="I337" s="3">
        <f t="shared" si="59"/>
        <v>0</v>
      </c>
      <c r="J337" s="3" t="e">
        <f t="shared" si="65"/>
        <v>#NUM!</v>
      </c>
      <c r="K337" s="5">
        <f t="shared" si="66"/>
        <v>328</v>
      </c>
      <c r="L337" s="3" t="e">
        <f t="shared" si="60"/>
        <v>#NUM!</v>
      </c>
      <c r="M337" s="12" t="e">
        <f t="shared" si="61"/>
        <v>#NUM!</v>
      </c>
      <c r="N337" s="30"/>
      <c r="O337" s="24"/>
      <c r="P337" s="24"/>
    </row>
    <row r="338" spans="2:16" x14ac:dyDescent="0.2">
      <c r="B338" s="13">
        <f t="shared" si="62"/>
        <v>55274</v>
      </c>
      <c r="C338" s="19">
        <f t="shared" si="56"/>
        <v>0</v>
      </c>
      <c r="D338" s="3" t="e">
        <f t="shared" si="63"/>
        <v>#NUM!</v>
      </c>
      <c r="E338" s="12" t="e">
        <f t="shared" si="64"/>
        <v>#NUM!</v>
      </c>
      <c r="F338" s="3" t="e">
        <f t="shared" si="57"/>
        <v>#NUM!</v>
      </c>
      <c r="G338" s="12" t="e">
        <f t="shared" si="58"/>
        <v>#NUM!</v>
      </c>
      <c r="H338" s="14"/>
      <c r="I338" s="3">
        <f t="shared" si="59"/>
        <v>0</v>
      </c>
      <c r="J338" s="3" t="e">
        <f t="shared" si="65"/>
        <v>#NUM!</v>
      </c>
      <c r="K338" s="5">
        <f t="shared" si="66"/>
        <v>329</v>
      </c>
      <c r="L338" s="3" t="e">
        <f t="shared" si="60"/>
        <v>#NUM!</v>
      </c>
      <c r="M338" s="12" t="e">
        <f t="shared" si="61"/>
        <v>#NUM!</v>
      </c>
      <c r="N338" s="30"/>
      <c r="O338" s="24"/>
      <c r="P338" s="24"/>
    </row>
    <row r="339" spans="2:16" x14ac:dyDescent="0.2">
      <c r="B339" s="13">
        <f t="shared" si="62"/>
        <v>55305</v>
      </c>
      <c r="C339" s="19">
        <f t="shared" si="56"/>
        <v>0</v>
      </c>
      <c r="D339" s="3" t="e">
        <f t="shared" si="63"/>
        <v>#NUM!</v>
      </c>
      <c r="E339" s="12" t="e">
        <f t="shared" si="64"/>
        <v>#NUM!</v>
      </c>
      <c r="F339" s="3" t="e">
        <f t="shared" si="57"/>
        <v>#NUM!</v>
      </c>
      <c r="G339" s="12" t="e">
        <f t="shared" si="58"/>
        <v>#NUM!</v>
      </c>
      <c r="H339" s="14"/>
      <c r="I339" s="3">
        <f t="shared" si="59"/>
        <v>0</v>
      </c>
      <c r="J339" s="3" t="e">
        <f t="shared" si="65"/>
        <v>#NUM!</v>
      </c>
      <c r="K339" s="5">
        <f t="shared" si="66"/>
        <v>330</v>
      </c>
      <c r="L339" s="3" t="e">
        <f t="shared" si="60"/>
        <v>#NUM!</v>
      </c>
      <c r="M339" s="12" t="e">
        <f t="shared" si="61"/>
        <v>#NUM!</v>
      </c>
      <c r="N339" s="30"/>
      <c r="O339" s="24"/>
      <c r="P339" s="24"/>
    </row>
    <row r="340" spans="2:16" x14ac:dyDescent="0.2">
      <c r="B340" s="13">
        <f t="shared" si="62"/>
        <v>55335</v>
      </c>
      <c r="C340" s="19">
        <f t="shared" si="56"/>
        <v>0</v>
      </c>
      <c r="D340" s="3" t="e">
        <f t="shared" si="63"/>
        <v>#NUM!</v>
      </c>
      <c r="E340" s="12" t="e">
        <f t="shared" si="64"/>
        <v>#NUM!</v>
      </c>
      <c r="F340" s="3" t="e">
        <f t="shared" si="57"/>
        <v>#NUM!</v>
      </c>
      <c r="G340" s="12" t="e">
        <f t="shared" si="58"/>
        <v>#NUM!</v>
      </c>
      <c r="H340" s="14"/>
      <c r="I340" s="3">
        <f t="shared" si="59"/>
        <v>0</v>
      </c>
      <c r="J340" s="3" t="e">
        <f t="shared" si="65"/>
        <v>#NUM!</v>
      </c>
      <c r="K340" s="5">
        <f t="shared" si="66"/>
        <v>331</v>
      </c>
      <c r="L340" s="3" t="e">
        <f t="shared" si="60"/>
        <v>#NUM!</v>
      </c>
      <c r="M340" s="12" t="e">
        <f t="shared" si="61"/>
        <v>#NUM!</v>
      </c>
      <c r="N340" s="30"/>
      <c r="O340" s="24"/>
      <c r="P340" s="24"/>
    </row>
    <row r="341" spans="2:16" x14ac:dyDescent="0.2">
      <c r="B341" s="13">
        <f t="shared" si="62"/>
        <v>55366</v>
      </c>
      <c r="C341" s="19">
        <f t="shared" si="56"/>
        <v>0</v>
      </c>
      <c r="D341" s="3" t="e">
        <f t="shared" si="63"/>
        <v>#NUM!</v>
      </c>
      <c r="E341" s="12" t="e">
        <f t="shared" si="64"/>
        <v>#NUM!</v>
      </c>
      <c r="F341" s="3" t="e">
        <f t="shared" si="57"/>
        <v>#NUM!</v>
      </c>
      <c r="G341" s="12" t="e">
        <f t="shared" si="58"/>
        <v>#NUM!</v>
      </c>
      <c r="H341" s="14"/>
      <c r="I341" s="3">
        <f t="shared" si="59"/>
        <v>0</v>
      </c>
      <c r="J341" s="3" t="e">
        <f t="shared" si="65"/>
        <v>#NUM!</v>
      </c>
      <c r="K341" s="5">
        <f t="shared" si="66"/>
        <v>332</v>
      </c>
      <c r="L341" s="3" t="e">
        <f t="shared" si="60"/>
        <v>#NUM!</v>
      </c>
      <c r="M341" s="12" t="e">
        <f t="shared" si="61"/>
        <v>#NUM!</v>
      </c>
      <c r="N341" s="30"/>
      <c r="O341" s="24"/>
      <c r="P341" s="24"/>
    </row>
    <row r="342" spans="2:16" x14ac:dyDescent="0.2">
      <c r="B342" s="13">
        <f t="shared" si="62"/>
        <v>55397</v>
      </c>
      <c r="C342" s="19">
        <f t="shared" si="56"/>
        <v>0</v>
      </c>
      <c r="D342" s="3" t="e">
        <f t="shared" si="63"/>
        <v>#NUM!</v>
      </c>
      <c r="E342" s="12" t="e">
        <f t="shared" si="64"/>
        <v>#NUM!</v>
      </c>
      <c r="F342" s="3" t="e">
        <f t="shared" si="57"/>
        <v>#NUM!</v>
      </c>
      <c r="G342" s="12" t="e">
        <f t="shared" si="58"/>
        <v>#NUM!</v>
      </c>
      <c r="H342" s="14"/>
      <c r="I342" s="3">
        <f t="shared" si="59"/>
        <v>0</v>
      </c>
      <c r="J342" s="3" t="e">
        <f t="shared" si="65"/>
        <v>#NUM!</v>
      </c>
      <c r="K342" s="5">
        <f t="shared" si="66"/>
        <v>333</v>
      </c>
      <c r="L342" s="3" t="e">
        <f t="shared" si="60"/>
        <v>#NUM!</v>
      </c>
      <c r="M342" s="12" t="e">
        <f t="shared" si="61"/>
        <v>#NUM!</v>
      </c>
      <c r="N342" s="30"/>
      <c r="O342" s="24"/>
      <c r="P342" s="24"/>
    </row>
    <row r="343" spans="2:16" x14ac:dyDescent="0.2">
      <c r="B343" s="13">
        <f t="shared" si="62"/>
        <v>55427</v>
      </c>
      <c r="C343" s="19">
        <f t="shared" si="56"/>
        <v>0</v>
      </c>
      <c r="D343" s="3" t="e">
        <f t="shared" si="63"/>
        <v>#NUM!</v>
      </c>
      <c r="E343" s="12" t="e">
        <f t="shared" si="64"/>
        <v>#NUM!</v>
      </c>
      <c r="F343" s="3" t="e">
        <f t="shared" si="57"/>
        <v>#NUM!</v>
      </c>
      <c r="G343" s="12" t="e">
        <f t="shared" si="58"/>
        <v>#NUM!</v>
      </c>
      <c r="H343" s="14"/>
      <c r="I343" s="3">
        <f t="shared" si="59"/>
        <v>0</v>
      </c>
      <c r="J343" s="3" t="e">
        <f t="shared" si="65"/>
        <v>#NUM!</v>
      </c>
      <c r="K343" s="5">
        <f t="shared" si="66"/>
        <v>334</v>
      </c>
      <c r="L343" s="3" t="e">
        <f t="shared" si="60"/>
        <v>#NUM!</v>
      </c>
      <c r="M343" s="12" t="e">
        <f t="shared" si="61"/>
        <v>#NUM!</v>
      </c>
      <c r="N343" s="30"/>
      <c r="O343" s="24"/>
      <c r="P343" s="24"/>
    </row>
    <row r="344" spans="2:16" x14ac:dyDescent="0.2">
      <c r="B344" s="13">
        <f t="shared" si="62"/>
        <v>55458</v>
      </c>
      <c r="C344" s="19">
        <f t="shared" si="56"/>
        <v>0</v>
      </c>
      <c r="D344" s="3" t="e">
        <f t="shared" si="63"/>
        <v>#NUM!</v>
      </c>
      <c r="E344" s="12" t="e">
        <f t="shared" si="64"/>
        <v>#NUM!</v>
      </c>
      <c r="F344" s="3" t="e">
        <f t="shared" si="57"/>
        <v>#NUM!</v>
      </c>
      <c r="G344" s="12" t="e">
        <f t="shared" si="58"/>
        <v>#NUM!</v>
      </c>
      <c r="H344" s="14"/>
      <c r="I344" s="3">
        <f t="shared" si="59"/>
        <v>0</v>
      </c>
      <c r="J344" s="3" t="e">
        <f t="shared" si="65"/>
        <v>#NUM!</v>
      </c>
      <c r="K344" s="5">
        <f t="shared" si="66"/>
        <v>335</v>
      </c>
      <c r="L344" s="3" t="e">
        <f t="shared" si="60"/>
        <v>#NUM!</v>
      </c>
      <c r="M344" s="12" t="e">
        <f t="shared" si="61"/>
        <v>#NUM!</v>
      </c>
      <c r="N344" s="30"/>
      <c r="O344" s="24"/>
      <c r="P344" s="24"/>
    </row>
    <row r="345" spans="2:16" x14ac:dyDescent="0.2">
      <c r="B345" s="13">
        <f t="shared" si="62"/>
        <v>55488</v>
      </c>
      <c r="C345" s="19">
        <f t="shared" si="56"/>
        <v>0</v>
      </c>
      <c r="D345" s="3" t="e">
        <f t="shared" si="63"/>
        <v>#NUM!</v>
      </c>
      <c r="E345" s="12" t="e">
        <f t="shared" si="64"/>
        <v>#NUM!</v>
      </c>
      <c r="F345" s="3" t="e">
        <f t="shared" si="57"/>
        <v>#NUM!</v>
      </c>
      <c r="G345" s="12" t="e">
        <f t="shared" si="58"/>
        <v>#NUM!</v>
      </c>
      <c r="H345" s="14"/>
      <c r="I345" s="3">
        <f t="shared" si="59"/>
        <v>0</v>
      </c>
      <c r="J345" s="3" t="e">
        <f t="shared" si="65"/>
        <v>#NUM!</v>
      </c>
      <c r="K345" s="5">
        <f t="shared" si="66"/>
        <v>336</v>
      </c>
      <c r="L345" s="3" t="e">
        <f t="shared" si="60"/>
        <v>#NUM!</v>
      </c>
      <c r="M345" s="12" t="e">
        <f t="shared" si="61"/>
        <v>#NUM!</v>
      </c>
      <c r="N345" s="30"/>
      <c r="O345" s="24"/>
      <c r="P345" s="24"/>
    </row>
    <row r="346" spans="2:16" x14ac:dyDescent="0.2">
      <c r="B346" s="13">
        <f t="shared" si="62"/>
        <v>55519</v>
      </c>
      <c r="C346" s="19">
        <f t="shared" si="56"/>
        <v>0</v>
      </c>
      <c r="D346" s="3" t="e">
        <f t="shared" si="63"/>
        <v>#NUM!</v>
      </c>
      <c r="E346" s="12" t="e">
        <f t="shared" si="64"/>
        <v>#NUM!</v>
      </c>
      <c r="F346" s="3" t="e">
        <f t="shared" si="57"/>
        <v>#NUM!</v>
      </c>
      <c r="G346" s="12" t="e">
        <f t="shared" si="58"/>
        <v>#NUM!</v>
      </c>
      <c r="H346" s="14"/>
      <c r="I346" s="3">
        <f t="shared" si="59"/>
        <v>0</v>
      </c>
      <c r="J346" s="3" t="e">
        <f t="shared" si="65"/>
        <v>#NUM!</v>
      </c>
      <c r="K346" s="5">
        <f t="shared" si="66"/>
        <v>337</v>
      </c>
      <c r="L346" s="3" t="e">
        <f t="shared" si="60"/>
        <v>#NUM!</v>
      </c>
      <c r="M346" s="12" t="e">
        <f t="shared" si="61"/>
        <v>#NUM!</v>
      </c>
      <c r="N346" s="30"/>
      <c r="O346" s="24"/>
      <c r="P346" s="24"/>
    </row>
    <row r="347" spans="2:16" x14ac:dyDescent="0.2">
      <c r="B347" s="13">
        <f t="shared" si="62"/>
        <v>55550</v>
      </c>
      <c r="C347" s="19">
        <f t="shared" si="56"/>
        <v>0</v>
      </c>
      <c r="D347" s="3" t="e">
        <f t="shared" si="63"/>
        <v>#NUM!</v>
      </c>
      <c r="E347" s="12" t="e">
        <f t="shared" si="64"/>
        <v>#NUM!</v>
      </c>
      <c r="F347" s="3" t="e">
        <f t="shared" si="57"/>
        <v>#NUM!</v>
      </c>
      <c r="G347" s="12" t="e">
        <f t="shared" si="58"/>
        <v>#NUM!</v>
      </c>
      <c r="H347" s="14"/>
      <c r="I347" s="3">
        <f t="shared" si="59"/>
        <v>0</v>
      </c>
      <c r="J347" s="3" t="e">
        <f t="shared" si="65"/>
        <v>#NUM!</v>
      </c>
      <c r="K347" s="5">
        <f t="shared" si="66"/>
        <v>338</v>
      </c>
      <c r="L347" s="3" t="e">
        <f t="shared" si="60"/>
        <v>#NUM!</v>
      </c>
      <c r="M347" s="12" t="e">
        <f t="shared" si="61"/>
        <v>#NUM!</v>
      </c>
      <c r="N347" s="30"/>
      <c r="O347" s="24"/>
      <c r="P347" s="24"/>
    </row>
    <row r="348" spans="2:16" x14ac:dyDescent="0.2">
      <c r="B348" s="13">
        <f t="shared" si="62"/>
        <v>55579</v>
      </c>
      <c r="C348" s="19">
        <f t="shared" si="56"/>
        <v>0</v>
      </c>
      <c r="D348" s="3" t="e">
        <f t="shared" si="63"/>
        <v>#NUM!</v>
      </c>
      <c r="E348" s="12" t="e">
        <f t="shared" si="64"/>
        <v>#NUM!</v>
      </c>
      <c r="F348" s="3" t="e">
        <f t="shared" si="57"/>
        <v>#NUM!</v>
      </c>
      <c r="G348" s="12" t="e">
        <f t="shared" si="58"/>
        <v>#NUM!</v>
      </c>
      <c r="H348" s="14"/>
      <c r="I348" s="3">
        <f t="shared" si="59"/>
        <v>0</v>
      </c>
      <c r="J348" s="3" t="e">
        <f t="shared" si="65"/>
        <v>#NUM!</v>
      </c>
      <c r="K348" s="5">
        <f t="shared" si="66"/>
        <v>339</v>
      </c>
      <c r="L348" s="3" t="e">
        <f t="shared" si="60"/>
        <v>#NUM!</v>
      </c>
      <c r="M348" s="12" t="e">
        <f t="shared" si="61"/>
        <v>#NUM!</v>
      </c>
      <c r="N348" s="30"/>
      <c r="O348" s="24"/>
      <c r="P348" s="24"/>
    </row>
    <row r="349" spans="2:16" x14ac:dyDescent="0.2">
      <c r="B349" s="13">
        <f t="shared" si="62"/>
        <v>55610</v>
      </c>
      <c r="C349" s="19">
        <f t="shared" si="56"/>
        <v>0</v>
      </c>
      <c r="D349" s="3" t="e">
        <f t="shared" si="63"/>
        <v>#NUM!</v>
      </c>
      <c r="E349" s="12" t="e">
        <f t="shared" si="64"/>
        <v>#NUM!</v>
      </c>
      <c r="F349" s="3" t="e">
        <f t="shared" si="57"/>
        <v>#NUM!</v>
      </c>
      <c r="G349" s="12" t="e">
        <f t="shared" si="58"/>
        <v>#NUM!</v>
      </c>
      <c r="H349" s="14"/>
      <c r="I349" s="3">
        <f t="shared" si="59"/>
        <v>0</v>
      </c>
      <c r="J349" s="3" t="e">
        <f t="shared" si="65"/>
        <v>#NUM!</v>
      </c>
      <c r="K349" s="5">
        <f t="shared" si="66"/>
        <v>340</v>
      </c>
      <c r="L349" s="3" t="e">
        <f t="shared" si="60"/>
        <v>#NUM!</v>
      </c>
      <c r="M349" s="12" t="e">
        <f t="shared" si="61"/>
        <v>#NUM!</v>
      </c>
      <c r="N349" s="30"/>
      <c r="O349" s="24"/>
      <c r="P349" s="24"/>
    </row>
    <row r="350" spans="2:16" x14ac:dyDescent="0.2">
      <c r="B350" s="13">
        <f t="shared" si="62"/>
        <v>55640</v>
      </c>
      <c r="C350" s="19">
        <f t="shared" si="56"/>
        <v>0</v>
      </c>
      <c r="D350" s="3" t="e">
        <f t="shared" si="63"/>
        <v>#NUM!</v>
      </c>
      <c r="E350" s="12" t="e">
        <f t="shared" si="64"/>
        <v>#NUM!</v>
      </c>
      <c r="F350" s="3" t="e">
        <f t="shared" si="57"/>
        <v>#NUM!</v>
      </c>
      <c r="G350" s="12" t="e">
        <f t="shared" si="58"/>
        <v>#NUM!</v>
      </c>
      <c r="H350" s="14"/>
      <c r="I350" s="3">
        <f t="shared" si="59"/>
        <v>0</v>
      </c>
      <c r="J350" s="3" t="e">
        <f t="shared" si="65"/>
        <v>#NUM!</v>
      </c>
      <c r="K350" s="5">
        <f t="shared" si="66"/>
        <v>341</v>
      </c>
      <c r="L350" s="3" t="e">
        <f t="shared" si="60"/>
        <v>#NUM!</v>
      </c>
      <c r="M350" s="12" t="e">
        <f t="shared" si="61"/>
        <v>#NUM!</v>
      </c>
      <c r="N350" s="30"/>
      <c r="O350" s="24"/>
      <c r="P350" s="24"/>
    </row>
    <row r="351" spans="2:16" x14ac:dyDescent="0.2">
      <c r="B351" s="13">
        <f t="shared" si="62"/>
        <v>55671</v>
      </c>
      <c r="C351" s="19">
        <f t="shared" si="56"/>
        <v>0</v>
      </c>
      <c r="D351" s="3" t="e">
        <f t="shared" si="63"/>
        <v>#NUM!</v>
      </c>
      <c r="E351" s="12" t="e">
        <f t="shared" si="64"/>
        <v>#NUM!</v>
      </c>
      <c r="F351" s="3" t="e">
        <f t="shared" si="57"/>
        <v>#NUM!</v>
      </c>
      <c r="G351" s="12" t="e">
        <f t="shared" si="58"/>
        <v>#NUM!</v>
      </c>
      <c r="H351" s="14"/>
      <c r="I351" s="3">
        <f t="shared" si="59"/>
        <v>0</v>
      </c>
      <c r="J351" s="3" t="e">
        <f t="shared" si="65"/>
        <v>#NUM!</v>
      </c>
      <c r="K351" s="5">
        <f t="shared" si="66"/>
        <v>342</v>
      </c>
      <c r="L351" s="3" t="e">
        <f t="shared" si="60"/>
        <v>#NUM!</v>
      </c>
      <c r="M351" s="12" t="e">
        <f t="shared" si="61"/>
        <v>#NUM!</v>
      </c>
      <c r="N351" s="30"/>
      <c r="O351" s="24"/>
      <c r="P351" s="24"/>
    </row>
    <row r="352" spans="2:16" x14ac:dyDescent="0.2">
      <c r="B352" s="13">
        <f t="shared" si="62"/>
        <v>55701</v>
      </c>
      <c r="C352" s="19">
        <f t="shared" si="56"/>
        <v>0</v>
      </c>
      <c r="D352" s="3" t="e">
        <f t="shared" si="63"/>
        <v>#NUM!</v>
      </c>
      <c r="E352" s="12" t="e">
        <f t="shared" si="64"/>
        <v>#NUM!</v>
      </c>
      <c r="F352" s="3" t="e">
        <f t="shared" si="57"/>
        <v>#NUM!</v>
      </c>
      <c r="G352" s="12" t="e">
        <f t="shared" si="58"/>
        <v>#NUM!</v>
      </c>
      <c r="H352" s="14"/>
      <c r="I352" s="3">
        <f t="shared" si="59"/>
        <v>0</v>
      </c>
      <c r="J352" s="3" t="e">
        <f t="shared" si="65"/>
        <v>#NUM!</v>
      </c>
      <c r="K352" s="5">
        <f t="shared" si="66"/>
        <v>343</v>
      </c>
      <c r="L352" s="3" t="e">
        <f t="shared" si="60"/>
        <v>#NUM!</v>
      </c>
      <c r="M352" s="12" t="e">
        <f t="shared" si="61"/>
        <v>#NUM!</v>
      </c>
      <c r="N352" s="30"/>
      <c r="O352" s="24"/>
      <c r="P352" s="24"/>
    </row>
    <row r="353" spans="2:16" x14ac:dyDescent="0.2">
      <c r="B353" s="13">
        <f t="shared" si="62"/>
        <v>55732</v>
      </c>
      <c r="C353" s="19">
        <f t="shared" si="56"/>
        <v>0</v>
      </c>
      <c r="D353" s="3" t="e">
        <f t="shared" si="63"/>
        <v>#NUM!</v>
      </c>
      <c r="E353" s="12" t="e">
        <f t="shared" si="64"/>
        <v>#NUM!</v>
      </c>
      <c r="F353" s="3" t="e">
        <f t="shared" si="57"/>
        <v>#NUM!</v>
      </c>
      <c r="G353" s="12" t="e">
        <f t="shared" si="58"/>
        <v>#NUM!</v>
      </c>
      <c r="H353" s="14"/>
      <c r="I353" s="3">
        <f t="shared" si="59"/>
        <v>0</v>
      </c>
      <c r="J353" s="3" t="e">
        <f t="shared" si="65"/>
        <v>#NUM!</v>
      </c>
      <c r="K353" s="5">
        <f t="shared" si="66"/>
        <v>344</v>
      </c>
      <c r="L353" s="3" t="e">
        <f t="shared" si="60"/>
        <v>#NUM!</v>
      </c>
      <c r="M353" s="12" t="e">
        <f t="shared" si="61"/>
        <v>#NUM!</v>
      </c>
      <c r="N353" s="30"/>
      <c r="O353" s="24"/>
      <c r="P353" s="24"/>
    </row>
    <row r="354" spans="2:16" x14ac:dyDescent="0.2">
      <c r="B354" s="13">
        <f t="shared" si="62"/>
        <v>55763</v>
      </c>
      <c r="C354" s="19">
        <f t="shared" si="56"/>
        <v>0</v>
      </c>
      <c r="D354" s="3" t="e">
        <f t="shared" si="63"/>
        <v>#NUM!</v>
      </c>
      <c r="E354" s="12" t="e">
        <f t="shared" si="64"/>
        <v>#NUM!</v>
      </c>
      <c r="F354" s="3" t="e">
        <f t="shared" si="57"/>
        <v>#NUM!</v>
      </c>
      <c r="G354" s="12" t="e">
        <f t="shared" si="58"/>
        <v>#NUM!</v>
      </c>
      <c r="H354" s="14"/>
      <c r="I354" s="3">
        <f t="shared" si="59"/>
        <v>0</v>
      </c>
      <c r="J354" s="3" t="e">
        <f t="shared" si="65"/>
        <v>#NUM!</v>
      </c>
      <c r="K354" s="5">
        <f t="shared" si="66"/>
        <v>345</v>
      </c>
      <c r="L354" s="3" t="e">
        <f t="shared" si="60"/>
        <v>#NUM!</v>
      </c>
      <c r="M354" s="12" t="e">
        <f t="shared" si="61"/>
        <v>#NUM!</v>
      </c>
      <c r="N354" s="30"/>
      <c r="O354" s="24"/>
      <c r="P354" s="24"/>
    </row>
    <row r="355" spans="2:16" x14ac:dyDescent="0.2">
      <c r="B355" s="13">
        <f t="shared" si="62"/>
        <v>55793</v>
      </c>
      <c r="C355" s="19">
        <f t="shared" si="56"/>
        <v>0</v>
      </c>
      <c r="D355" s="3" t="e">
        <f t="shared" si="63"/>
        <v>#NUM!</v>
      </c>
      <c r="E355" s="12" t="e">
        <f t="shared" si="64"/>
        <v>#NUM!</v>
      </c>
      <c r="F355" s="3" t="e">
        <f t="shared" si="57"/>
        <v>#NUM!</v>
      </c>
      <c r="G355" s="12" t="e">
        <f t="shared" si="58"/>
        <v>#NUM!</v>
      </c>
      <c r="H355" s="14"/>
      <c r="I355" s="3">
        <f t="shared" si="59"/>
        <v>0</v>
      </c>
      <c r="J355" s="3" t="e">
        <f t="shared" si="65"/>
        <v>#NUM!</v>
      </c>
      <c r="K355" s="5">
        <f t="shared" si="66"/>
        <v>346</v>
      </c>
      <c r="L355" s="3" t="e">
        <f t="shared" si="60"/>
        <v>#NUM!</v>
      </c>
      <c r="M355" s="12" t="e">
        <f t="shared" si="61"/>
        <v>#NUM!</v>
      </c>
      <c r="N355" s="30"/>
      <c r="O355" s="24"/>
      <c r="P355" s="24"/>
    </row>
    <row r="356" spans="2:16" x14ac:dyDescent="0.2">
      <c r="B356" s="13">
        <f t="shared" si="62"/>
        <v>55824</v>
      </c>
      <c r="C356" s="19">
        <f t="shared" si="56"/>
        <v>0</v>
      </c>
      <c r="D356" s="3" t="e">
        <f t="shared" si="63"/>
        <v>#NUM!</v>
      </c>
      <c r="E356" s="12" t="e">
        <f t="shared" si="64"/>
        <v>#NUM!</v>
      </c>
      <c r="F356" s="3" t="e">
        <f t="shared" si="57"/>
        <v>#NUM!</v>
      </c>
      <c r="G356" s="12" t="e">
        <f t="shared" si="58"/>
        <v>#NUM!</v>
      </c>
      <c r="H356" s="14"/>
      <c r="I356" s="3">
        <f t="shared" si="59"/>
        <v>0</v>
      </c>
      <c r="J356" s="3" t="e">
        <f t="shared" si="65"/>
        <v>#NUM!</v>
      </c>
      <c r="K356" s="5">
        <f t="shared" si="66"/>
        <v>347</v>
      </c>
      <c r="L356" s="3" t="e">
        <f t="shared" si="60"/>
        <v>#NUM!</v>
      </c>
      <c r="M356" s="12" t="e">
        <f t="shared" si="61"/>
        <v>#NUM!</v>
      </c>
      <c r="N356" s="30"/>
      <c r="O356" s="24"/>
      <c r="P356" s="24"/>
    </row>
    <row r="357" spans="2:16" x14ac:dyDescent="0.2">
      <c r="B357" s="13">
        <f t="shared" si="62"/>
        <v>55854</v>
      </c>
      <c r="C357" s="19">
        <f t="shared" si="56"/>
        <v>0</v>
      </c>
      <c r="D357" s="3" t="e">
        <f t="shared" si="63"/>
        <v>#NUM!</v>
      </c>
      <c r="E357" s="12" t="e">
        <f t="shared" si="64"/>
        <v>#NUM!</v>
      </c>
      <c r="F357" s="3" t="e">
        <f t="shared" si="57"/>
        <v>#NUM!</v>
      </c>
      <c r="G357" s="12" t="e">
        <f t="shared" si="58"/>
        <v>#NUM!</v>
      </c>
      <c r="H357" s="14"/>
      <c r="I357" s="3">
        <f t="shared" si="59"/>
        <v>0</v>
      </c>
      <c r="J357" s="3" t="e">
        <f t="shared" si="65"/>
        <v>#NUM!</v>
      </c>
      <c r="K357" s="5">
        <f t="shared" si="66"/>
        <v>348</v>
      </c>
      <c r="L357" s="3" t="e">
        <f t="shared" si="60"/>
        <v>#NUM!</v>
      </c>
      <c r="M357" s="12" t="e">
        <f t="shared" si="61"/>
        <v>#NUM!</v>
      </c>
      <c r="N357" s="30"/>
      <c r="O357" s="24"/>
      <c r="P357" s="24"/>
    </row>
    <row r="358" spans="2:16" x14ac:dyDescent="0.2">
      <c r="B358" s="13">
        <f t="shared" si="62"/>
        <v>55885</v>
      </c>
      <c r="C358" s="19">
        <f t="shared" si="56"/>
        <v>0</v>
      </c>
      <c r="D358" s="3" t="e">
        <f t="shared" si="63"/>
        <v>#NUM!</v>
      </c>
      <c r="E358" s="12" t="e">
        <f t="shared" si="64"/>
        <v>#NUM!</v>
      </c>
      <c r="F358" s="3" t="e">
        <f t="shared" si="57"/>
        <v>#NUM!</v>
      </c>
      <c r="G358" s="12" t="e">
        <f t="shared" si="58"/>
        <v>#NUM!</v>
      </c>
      <c r="H358" s="14"/>
      <c r="I358" s="3">
        <f t="shared" si="59"/>
        <v>0</v>
      </c>
      <c r="J358" s="3" t="e">
        <f t="shared" si="65"/>
        <v>#NUM!</v>
      </c>
      <c r="K358" s="5">
        <f t="shared" si="66"/>
        <v>349</v>
      </c>
      <c r="L358" s="3" t="e">
        <f t="shared" si="60"/>
        <v>#NUM!</v>
      </c>
      <c r="M358" s="12" t="e">
        <f t="shared" si="61"/>
        <v>#NUM!</v>
      </c>
      <c r="N358" s="30"/>
      <c r="O358" s="24"/>
      <c r="P358" s="24"/>
    </row>
    <row r="359" spans="2:16" x14ac:dyDescent="0.2">
      <c r="B359" s="13">
        <f t="shared" si="62"/>
        <v>55916</v>
      </c>
      <c r="C359" s="19">
        <f t="shared" si="56"/>
        <v>0</v>
      </c>
      <c r="D359" s="3" t="e">
        <f t="shared" si="63"/>
        <v>#NUM!</v>
      </c>
      <c r="E359" s="12" t="e">
        <f t="shared" si="64"/>
        <v>#NUM!</v>
      </c>
      <c r="F359" s="3" t="e">
        <f t="shared" si="57"/>
        <v>#NUM!</v>
      </c>
      <c r="G359" s="12" t="e">
        <f t="shared" si="58"/>
        <v>#NUM!</v>
      </c>
      <c r="H359" s="14"/>
      <c r="I359" s="3">
        <f t="shared" si="59"/>
        <v>0</v>
      </c>
      <c r="J359" s="3" t="e">
        <f t="shared" si="65"/>
        <v>#NUM!</v>
      </c>
      <c r="K359" s="5">
        <f t="shared" si="66"/>
        <v>350</v>
      </c>
      <c r="L359" s="3" t="e">
        <f t="shared" si="60"/>
        <v>#NUM!</v>
      </c>
      <c r="M359" s="12" t="e">
        <f t="shared" si="61"/>
        <v>#NUM!</v>
      </c>
      <c r="N359" s="30"/>
      <c r="O359" s="24"/>
      <c r="P359" s="24"/>
    </row>
    <row r="360" spans="2:16" x14ac:dyDescent="0.2">
      <c r="B360" s="13">
        <f t="shared" si="62"/>
        <v>55944</v>
      </c>
      <c r="C360" s="19">
        <f t="shared" si="56"/>
        <v>0</v>
      </c>
      <c r="D360" s="3" t="e">
        <f t="shared" si="63"/>
        <v>#NUM!</v>
      </c>
      <c r="E360" s="12" t="e">
        <f t="shared" si="64"/>
        <v>#NUM!</v>
      </c>
      <c r="F360" s="3" t="e">
        <f t="shared" si="57"/>
        <v>#NUM!</v>
      </c>
      <c r="G360" s="12" t="e">
        <f t="shared" si="58"/>
        <v>#NUM!</v>
      </c>
      <c r="H360" s="14"/>
      <c r="I360" s="3">
        <f t="shared" si="59"/>
        <v>0</v>
      </c>
      <c r="J360" s="3" t="e">
        <f t="shared" si="65"/>
        <v>#NUM!</v>
      </c>
      <c r="K360" s="5">
        <f t="shared" si="66"/>
        <v>351</v>
      </c>
      <c r="L360" s="3" t="e">
        <f t="shared" si="60"/>
        <v>#NUM!</v>
      </c>
      <c r="M360" s="12" t="e">
        <f t="shared" si="61"/>
        <v>#NUM!</v>
      </c>
      <c r="N360" s="30"/>
      <c r="O360" s="24"/>
      <c r="P360" s="24"/>
    </row>
    <row r="361" spans="2:16" x14ac:dyDescent="0.2">
      <c r="B361" s="13">
        <f t="shared" si="62"/>
        <v>55975</v>
      </c>
      <c r="C361" s="19">
        <f t="shared" si="56"/>
        <v>0</v>
      </c>
      <c r="D361" s="3" t="e">
        <f t="shared" si="63"/>
        <v>#NUM!</v>
      </c>
      <c r="E361" s="12" t="e">
        <f t="shared" si="64"/>
        <v>#NUM!</v>
      </c>
      <c r="F361" s="3" t="e">
        <f t="shared" si="57"/>
        <v>#NUM!</v>
      </c>
      <c r="G361" s="12" t="e">
        <f t="shared" si="58"/>
        <v>#NUM!</v>
      </c>
      <c r="H361" s="14"/>
      <c r="I361" s="3">
        <f t="shared" si="59"/>
        <v>0</v>
      </c>
      <c r="J361" s="3" t="e">
        <f t="shared" si="65"/>
        <v>#NUM!</v>
      </c>
      <c r="K361" s="5">
        <f t="shared" si="66"/>
        <v>352</v>
      </c>
      <c r="L361" s="3" t="e">
        <f t="shared" si="60"/>
        <v>#NUM!</v>
      </c>
      <c r="M361" s="12" t="e">
        <f t="shared" si="61"/>
        <v>#NUM!</v>
      </c>
      <c r="N361" s="30"/>
      <c r="O361" s="24"/>
      <c r="P361" s="24"/>
    </row>
    <row r="362" spans="2:16" x14ac:dyDescent="0.2">
      <c r="B362" s="13">
        <f t="shared" ref="B362:B367" si="67">EDATE(B361,1)</f>
        <v>56005</v>
      </c>
      <c r="C362" s="19">
        <f t="shared" si="56"/>
        <v>0</v>
      </c>
      <c r="D362" s="3" t="e">
        <f t="shared" si="63"/>
        <v>#NUM!</v>
      </c>
      <c r="E362" s="12" t="e">
        <f t="shared" si="64"/>
        <v>#NUM!</v>
      </c>
      <c r="F362" s="3" t="e">
        <f t="shared" si="57"/>
        <v>#NUM!</v>
      </c>
      <c r="G362" s="12" t="e">
        <f t="shared" si="58"/>
        <v>#NUM!</v>
      </c>
      <c r="H362" s="14"/>
      <c r="I362" s="3">
        <f t="shared" si="59"/>
        <v>0</v>
      </c>
      <c r="J362" s="3" t="e">
        <f t="shared" ref="J362:J367" si="68">D362-G362-H362</f>
        <v>#NUM!</v>
      </c>
      <c r="K362" s="5">
        <f t="shared" ref="K362:K367" si="69">K361+1</f>
        <v>353</v>
      </c>
      <c r="L362" s="3" t="e">
        <f t="shared" si="60"/>
        <v>#NUM!</v>
      </c>
      <c r="M362" s="12" t="e">
        <f t="shared" si="61"/>
        <v>#NUM!</v>
      </c>
      <c r="N362" s="30"/>
      <c r="O362" s="24"/>
      <c r="P362" s="24"/>
    </row>
    <row r="363" spans="2:16" x14ac:dyDescent="0.2">
      <c r="B363" s="13">
        <f t="shared" si="67"/>
        <v>56036</v>
      </c>
      <c r="C363" s="19">
        <f t="shared" si="56"/>
        <v>0</v>
      </c>
      <c r="D363" s="3" t="e">
        <f t="shared" si="63"/>
        <v>#NUM!</v>
      </c>
      <c r="E363" s="12" t="e">
        <f t="shared" si="64"/>
        <v>#NUM!</v>
      </c>
      <c r="F363" s="3" t="e">
        <f t="shared" si="57"/>
        <v>#NUM!</v>
      </c>
      <c r="G363" s="12" t="e">
        <f t="shared" si="58"/>
        <v>#NUM!</v>
      </c>
      <c r="H363" s="14"/>
      <c r="I363" s="3">
        <f t="shared" si="59"/>
        <v>0</v>
      </c>
      <c r="J363" s="3" t="e">
        <f t="shared" si="68"/>
        <v>#NUM!</v>
      </c>
      <c r="K363" s="5">
        <f t="shared" si="69"/>
        <v>354</v>
      </c>
      <c r="L363" s="3" t="e">
        <f t="shared" si="60"/>
        <v>#NUM!</v>
      </c>
      <c r="M363" s="12" t="e">
        <f t="shared" si="61"/>
        <v>#NUM!</v>
      </c>
      <c r="N363" s="30"/>
      <c r="O363" s="24"/>
      <c r="P363" s="24"/>
    </row>
    <row r="364" spans="2:16" x14ac:dyDescent="0.2">
      <c r="B364" s="13">
        <f t="shared" si="67"/>
        <v>56066</v>
      </c>
      <c r="C364" s="19">
        <f t="shared" si="56"/>
        <v>0</v>
      </c>
      <c r="D364" s="3" t="e">
        <f t="shared" si="63"/>
        <v>#NUM!</v>
      </c>
      <c r="E364" s="12" t="e">
        <f t="shared" si="64"/>
        <v>#NUM!</v>
      </c>
      <c r="F364" s="3" t="e">
        <f t="shared" si="57"/>
        <v>#NUM!</v>
      </c>
      <c r="G364" s="12" t="e">
        <f t="shared" si="58"/>
        <v>#NUM!</v>
      </c>
      <c r="H364" s="14"/>
      <c r="I364" s="3">
        <f t="shared" si="59"/>
        <v>0</v>
      </c>
      <c r="J364" s="3" t="e">
        <f t="shared" si="68"/>
        <v>#NUM!</v>
      </c>
      <c r="K364" s="5">
        <f t="shared" si="69"/>
        <v>355</v>
      </c>
      <c r="L364" s="3" t="e">
        <f t="shared" si="60"/>
        <v>#NUM!</v>
      </c>
      <c r="M364" s="12" t="e">
        <f t="shared" si="61"/>
        <v>#NUM!</v>
      </c>
      <c r="N364" s="30"/>
      <c r="O364" s="24"/>
      <c r="P364" s="24"/>
    </row>
    <row r="365" spans="2:16" x14ac:dyDescent="0.2">
      <c r="B365" s="13">
        <f t="shared" si="67"/>
        <v>56097</v>
      </c>
      <c r="C365" s="19">
        <f t="shared" si="56"/>
        <v>0</v>
      </c>
      <c r="D365" s="3" t="e">
        <f t="shared" si="63"/>
        <v>#NUM!</v>
      </c>
      <c r="E365" s="12" t="e">
        <f t="shared" si="64"/>
        <v>#NUM!</v>
      </c>
      <c r="F365" s="3" t="e">
        <f t="shared" si="57"/>
        <v>#NUM!</v>
      </c>
      <c r="G365" s="12" t="e">
        <f t="shared" si="58"/>
        <v>#NUM!</v>
      </c>
      <c r="H365" s="14"/>
      <c r="I365" s="3">
        <f t="shared" si="59"/>
        <v>0</v>
      </c>
      <c r="J365" s="3" t="e">
        <f t="shared" si="68"/>
        <v>#NUM!</v>
      </c>
      <c r="K365" s="5">
        <f t="shared" si="69"/>
        <v>356</v>
      </c>
      <c r="L365" s="3" t="e">
        <f t="shared" si="60"/>
        <v>#NUM!</v>
      </c>
      <c r="M365" s="12" t="e">
        <f t="shared" si="61"/>
        <v>#NUM!</v>
      </c>
      <c r="N365" s="30"/>
      <c r="O365" s="24"/>
      <c r="P365" s="24"/>
    </row>
    <row r="366" spans="2:16" x14ac:dyDescent="0.2">
      <c r="B366" s="13">
        <f t="shared" si="67"/>
        <v>56128</v>
      </c>
      <c r="C366" s="19">
        <f t="shared" si="56"/>
        <v>0</v>
      </c>
      <c r="D366" s="3" t="e">
        <f t="shared" si="63"/>
        <v>#NUM!</v>
      </c>
      <c r="E366" s="12" t="e">
        <f t="shared" si="64"/>
        <v>#NUM!</v>
      </c>
      <c r="F366" s="3" t="e">
        <f t="shared" si="57"/>
        <v>#NUM!</v>
      </c>
      <c r="G366" s="12" t="e">
        <f t="shared" si="58"/>
        <v>#NUM!</v>
      </c>
      <c r="H366" s="14"/>
      <c r="I366" s="3">
        <f t="shared" si="59"/>
        <v>0</v>
      </c>
      <c r="J366" s="3" t="e">
        <f t="shared" si="68"/>
        <v>#NUM!</v>
      </c>
      <c r="K366" s="5">
        <f t="shared" si="69"/>
        <v>357</v>
      </c>
      <c r="L366" s="3" t="e">
        <f t="shared" si="60"/>
        <v>#NUM!</v>
      </c>
      <c r="M366" s="12" t="e">
        <f t="shared" si="61"/>
        <v>#NUM!</v>
      </c>
      <c r="N366" s="30"/>
      <c r="O366" s="24"/>
      <c r="P366" s="24"/>
    </row>
    <row r="367" spans="2:16" x14ac:dyDescent="0.2">
      <c r="B367" s="13">
        <f t="shared" si="67"/>
        <v>56158</v>
      </c>
      <c r="C367" s="19">
        <f t="shared" si="56"/>
        <v>0</v>
      </c>
      <c r="D367" s="3" t="e">
        <f t="shared" si="63"/>
        <v>#NUM!</v>
      </c>
      <c r="E367" s="12" t="e">
        <f t="shared" si="64"/>
        <v>#NUM!</v>
      </c>
      <c r="F367" s="3" t="e">
        <f t="shared" si="57"/>
        <v>#NUM!</v>
      </c>
      <c r="G367" s="12" t="e">
        <f t="shared" si="58"/>
        <v>#NUM!</v>
      </c>
      <c r="H367" s="14"/>
      <c r="I367" s="3">
        <f t="shared" si="59"/>
        <v>0</v>
      </c>
      <c r="J367" s="3" t="e">
        <f t="shared" si="68"/>
        <v>#NUM!</v>
      </c>
      <c r="K367" s="5">
        <f t="shared" si="69"/>
        <v>358</v>
      </c>
      <c r="L367" s="3" t="e">
        <f t="shared" si="60"/>
        <v>#NUM!</v>
      </c>
      <c r="M367" s="12" t="e">
        <f t="shared" si="61"/>
        <v>#NUM!</v>
      </c>
      <c r="N367" s="30"/>
      <c r="O367" s="24"/>
      <c r="P367" s="24"/>
    </row>
    <row r="368" spans="2:16" x14ac:dyDescent="0.2">
      <c r="B368" s="13">
        <f t="shared" ref="B368:B369" si="70">EDATE(B367,1)</f>
        <v>56189</v>
      </c>
      <c r="C368" s="19">
        <f t="shared" si="56"/>
        <v>0</v>
      </c>
      <c r="D368" s="3" t="e">
        <f t="shared" si="63"/>
        <v>#NUM!</v>
      </c>
      <c r="E368" s="12" t="e">
        <f t="shared" si="64"/>
        <v>#NUM!</v>
      </c>
      <c r="F368" s="3" t="e">
        <f t="shared" si="57"/>
        <v>#NUM!</v>
      </c>
      <c r="G368" s="12" t="e">
        <f t="shared" si="58"/>
        <v>#NUM!</v>
      </c>
      <c r="H368" s="14"/>
      <c r="I368" s="3">
        <f t="shared" si="59"/>
        <v>0</v>
      </c>
      <c r="J368" s="3" t="e">
        <f t="shared" ref="J368:J369" si="71">D368-G368-H368</f>
        <v>#NUM!</v>
      </c>
      <c r="K368" s="5">
        <f t="shared" ref="K368:K369" si="72">K367+1</f>
        <v>359</v>
      </c>
      <c r="L368" s="3" t="e">
        <f t="shared" si="60"/>
        <v>#NUM!</v>
      </c>
      <c r="M368" s="12" t="e">
        <f t="shared" si="61"/>
        <v>#NUM!</v>
      </c>
      <c r="N368" s="30"/>
      <c r="O368" s="24"/>
      <c r="P368" s="24"/>
    </row>
    <row r="369" spans="2:16" x14ac:dyDescent="0.2">
      <c r="B369" s="13">
        <f t="shared" si="70"/>
        <v>56219</v>
      </c>
      <c r="C369" s="19">
        <f>$D$4</f>
        <v>0</v>
      </c>
      <c r="D369" s="3" t="e">
        <f t="shared" si="63"/>
        <v>#NUM!</v>
      </c>
      <c r="E369" s="12" t="e">
        <f t="shared" si="64"/>
        <v>#NUM!</v>
      </c>
      <c r="F369" s="3" t="e">
        <f t="shared" si="57"/>
        <v>#NUM!</v>
      </c>
      <c r="G369" s="12" t="e">
        <f t="shared" si="58"/>
        <v>#NUM!</v>
      </c>
      <c r="H369" s="14"/>
      <c r="I369" s="3">
        <f t="shared" si="59"/>
        <v>0</v>
      </c>
      <c r="J369" s="3" t="e">
        <f t="shared" si="71"/>
        <v>#NUM!</v>
      </c>
      <c r="K369" s="5">
        <f t="shared" si="72"/>
        <v>360</v>
      </c>
      <c r="L369" s="3" t="e">
        <f t="shared" si="60"/>
        <v>#NUM!</v>
      </c>
      <c r="M369" s="12" t="e">
        <f t="shared" si="61"/>
        <v>#NUM!</v>
      </c>
      <c r="N369" s="30"/>
      <c r="O369" s="24"/>
      <c r="P369" s="24"/>
    </row>
    <row r="370" spans="2:16" x14ac:dyDescent="0.2">
      <c r="E370" s="3" t="e">
        <f>SUM(E10:E369)</f>
        <v>#NUM!</v>
      </c>
      <c r="G370" s="1" t="s">
        <v>17</v>
      </c>
      <c r="H370" s="3">
        <f>SUM(H10:H369)</f>
        <v>0</v>
      </c>
      <c r="I370" s="3">
        <f>SUM(I10:I369)</f>
        <v>0</v>
      </c>
      <c r="N370"/>
    </row>
    <row r="371" spans="2:16" x14ac:dyDescent="0.2"/>
    <row r="372" spans="2:16" x14ac:dyDescent="0.2"/>
    <row r="373" spans="2:16" x14ac:dyDescent="0.2"/>
    <row r="374" spans="2:16" x14ac:dyDescent="0.2"/>
  </sheetData>
  <sheetProtection algorithmName="SHA-512" hashValue="4jJX/k9RxEUl8m5fRPpdf3f+RGQaEOmNuZJJR/8GRO9NtwSZoiBDBB7XdIL7CS+wOWzl26qYOZOj2OJshSpN3Q==" saltValue="+ACw6GSDly4QmfN4yp68bA==" spinCount="100000" sheet="1" objects="1" scenarios="1"/>
  <mergeCells count="13">
    <mergeCell ref="R6:W6"/>
    <mergeCell ref="K6:L6"/>
    <mergeCell ref="K7:L7"/>
    <mergeCell ref="K8:L8"/>
    <mergeCell ref="B3:C3"/>
    <mergeCell ref="B4:C4"/>
    <mergeCell ref="B5:C5"/>
    <mergeCell ref="B6:C6"/>
    <mergeCell ref="B7:C7"/>
    <mergeCell ref="K3:L3"/>
    <mergeCell ref="K5:L5"/>
    <mergeCell ref="K4:L4"/>
    <mergeCell ref="B8:C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6D0B2-E4BA-0A4D-AA8B-9EF6D66D95AC}">
  <dimension ref="A1:Y374"/>
  <sheetViews>
    <sheetView showGridLines="0" zoomScale="80" zoomScaleNormal="80" workbookViewId="0">
      <pane ySplit="9" topLeftCell="A10" activePane="bottomLeft" state="frozen"/>
      <selection pane="bottomLeft" activeCell="O321" sqref="O321"/>
    </sheetView>
  </sheetViews>
  <sheetFormatPr baseColWidth="10" defaultColWidth="0" defaultRowHeight="16" customHeight="1" zeroHeight="1" x14ac:dyDescent="0.2"/>
  <cols>
    <col min="1" max="1" width="4.6640625" style="1" customWidth="1"/>
    <col min="2" max="2" width="23.33203125" style="1" customWidth="1"/>
    <col min="3" max="3" width="7.6640625" style="1" customWidth="1"/>
    <col min="4" max="8" width="16.83203125" style="1" customWidth="1"/>
    <col min="9" max="9" width="12.33203125" style="1" customWidth="1"/>
    <col min="10" max="10" width="16.83203125" style="1" customWidth="1"/>
    <col min="11" max="11" width="11.1640625" style="1" bestFit="1" customWidth="1"/>
    <col min="12" max="13" width="16.83203125" style="1" customWidth="1"/>
    <col min="14" max="16" width="16.83203125" style="23" customWidth="1"/>
    <col min="17" max="25" width="10.83203125" style="1" customWidth="1"/>
    <col min="26" max="16384" width="10.83203125" style="1" hidden="1"/>
  </cols>
  <sheetData>
    <row r="1" spans="2:23" x14ac:dyDescent="0.2">
      <c r="C1" s="26" t="s">
        <v>22</v>
      </c>
      <c r="D1" s="25" t="e">
        <f>VLOOKUP(MIN(0,J10:K369),J10:K369,2,FALSE)</f>
        <v>#NUM!</v>
      </c>
      <c r="N1" s="1"/>
      <c r="O1" s="1"/>
      <c r="P1" s="1"/>
    </row>
    <row r="2" spans="2:23" x14ac:dyDescent="0.2">
      <c r="C2" s="26" t="s">
        <v>23</v>
      </c>
      <c r="D2" s="25" t="e">
        <f>IF(#REF!-D1&lt;0,0,#REF!-D1)</f>
        <v>#REF!</v>
      </c>
      <c r="M2" s="5"/>
      <c r="N2" s="5"/>
      <c r="O2" s="5"/>
      <c r="P2" s="5"/>
    </row>
    <row r="3" spans="2:23" x14ac:dyDescent="0.2">
      <c r="B3" s="60" t="s">
        <v>0</v>
      </c>
      <c r="C3" s="61"/>
      <c r="D3" s="37">
        <f>PODSUMOWANIE!C3</f>
        <v>0</v>
      </c>
      <c r="E3" s="5"/>
      <c r="F3" s="5"/>
      <c r="G3" s="5"/>
      <c r="H3" s="5"/>
      <c r="I3" s="5"/>
      <c r="J3" s="5"/>
      <c r="K3" s="58" t="s">
        <v>15</v>
      </c>
      <c r="L3" s="58"/>
      <c r="M3" s="6" t="e">
        <f>IF(MAX(M10:M369)&gt;D3,D3,MAX(M10:M369))</f>
        <v>#NUM!</v>
      </c>
      <c r="N3" s="12"/>
      <c r="O3" s="12"/>
      <c r="P3" s="12"/>
    </row>
    <row r="4" spans="2:23" x14ac:dyDescent="0.2">
      <c r="B4" s="60" t="s">
        <v>4</v>
      </c>
      <c r="C4" s="61"/>
      <c r="D4" s="38">
        <f>PODSUMOWANIE!C7</f>
        <v>0</v>
      </c>
      <c r="E4" s="5"/>
      <c r="F4" s="5"/>
      <c r="G4" s="5"/>
      <c r="H4" s="5"/>
      <c r="I4" s="5"/>
      <c r="J4" s="5"/>
      <c r="K4" s="58" t="s">
        <v>20</v>
      </c>
      <c r="L4" s="58"/>
      <c r="M4" s="14">
        <v>336101.27754758339</v>
      </c>
      <c r="N4" s="22"/>
      <c r="O4" s="22"/>
      <c r="P4" s="22"/>
    </row>
    <row r="5" spans="2:23" x14ac:dyDescent="0.2">
      <c r="B5" s="60" t="s">
        <v>2</v>
      </c>
      <c r="C5" s="61"/>
      <c r="D5" s="27">
        <f>D6/12</f>
        <v>0</v>
      </c>
      <c r="E5" s="5"/>
      <c r="F5" s="5"/>
      <c r="G5" s="5"/>
      <c r="H5" s="5"/>
      <c r="I5" s="5"/>
      <c r="J5" s="5"/>
      <c r="K5" s="62" t="s">
        <v>19</v>
      </c>
      <c r="L5" s="62"/>
      <c r="M5" s="4" t="e">
        <f>MAX(L10:L369)</f>
        <v>#NUM!</v>
      </c>
      <c r="N5" s="3"/>
      <c r="O5" s="3"/>
      <c r="P5" s="3"/>
    </row>
    <row r="6" spans="2:23" x14ac:dyDescent="0.2">
      <c r="B6" s="60" t="s">
        <v>3</v>
      </c>
      <c r="C6" s="61"/>
      <c r="D6" s="27">
        <f>PODSUMOWANIE!C5</f>
        <v>0</v>
      </c>
      <c r="E6" s="5"/>
      <c r="F6" s="5"/>
      <c r="G6" s="5"/>
      <c r="H6" s="5"/>
      <c r="I6" s="5"/>
      <c r="J6" s="5"/>
      <c r="K6" s="58" t="s">
        <v>16</v>
      </c>
      <c r="L6" s="58"/>
      <c r="M6" s="7" t="e">
        <f>IF(#REF!&lt;0,0,M4-M5)</f>
        <v>#REF!</v>
      </c>
      <c r="N6" s="20"/>
      <c r="O6" s="20"/>
      <c r="P6" s="20"/>
      <c r="R6" s="57"/>
      <c r="S6" s="57"/>
      <c r="T6" s="57"/>
      <c r="U6" s="57"/>
      <c r="V6" s="57"/>
      <c r="W6" s="57"/>
    </row>
    <row r="7" spans="2:23" x14ac:dyDescent="0.2">
      <c r="B7" s="60" t="s">
        <v>1</v>
      </c>
      <c r="C7" s="61"/>
      <c r="D7" s="18" t="e">
        <f>-PMT(D4/12,D6,D3)</f>
        <v>#NUM!</v>
      </c>
      <c r="E7" s="5"/>
      <c r="F7" s="5"/>
      <c r="G7" s="5"/>
      <c r="H7" s="5"/>
      <c r="I7" s="5"/>
      <c r="J7" s="5"/>
      <c r="K7" s="59" t="s">
        <v>18</v>
      </c>
      <c r="L7" s="59"/>
      <c r="M7" s="9">
        <f>H370</f>
        <v>0</v>
      </c>
      <c r="N7" s="21"/>
      <c r="O7" s="21"/>
      <c r="P7" s="21"/>
    </row>
    <row r="8" spans="2:23" x14ac:dyDescent="0.2">
      <c r="B8" s="60" t="s">
        <v>24</v>
      </c>
      <c r="C8" s="61"/>
      <c r="D8" s="18" t="e">
        <f>MAX(L10:L369)+MAX(M10:M369)</f>
        <v>#NUM!</v>
      </c>
      <c r="E8" s="5"/>
      <c r="F8" s="5"/>
      <c r="G8" s="5"/>
      <c r="H8" s="5"/>
      <c r="I8" s="5"/>
      <c r="J8" s="5"/>
      <c r="K8" s="59" t="s">
        <v>26</v>
      </c>
      <c r="L8" s="59"/>
      <c r="M8" s="9" t="e">
        <f>E370+H370</f>
        <v>#NUM!</v>
      </c>
      <c r="N8" s="21"/>
      <c r="O8" s="21"/>
      <c r="P8" s="21"/>
    </row>
    <row r="9" spans="2:23" s="11" customFormat="1" ht="34" x14ac:dyDescent="0.2">
      <c r="B9" s="10" t="s">
        <v>6</v>
      </c>
      <c r="C9" s="10"/>
      <c r="D9" s="10" t="s">
        <v>11</v>
      </c>
      <c r="E9" s="10" t="s">
        <v>7</v>
      </c>
      <c r="F9" s="10" t="s">
        <v>8</v>
      </c>
      <c r="G9" s="10" t="s">
        <v>9</v>
      </c>
      <c r="H9" s="10" t="s">
        <v>5</v>
      </c>
      <c r="I9" s="10" t="s">
        <v>21</v>
      </c>
      <c r="J9" s="10" t="s">
        <v>10</v>
      </c>
      <c r="K9" s="10" t="s">
        <v>12</v>
      </c>
      <c r="L9" s="10" t="s">
        <v>13</v>
      </c>
      <c r="M9" s="10" t="s">
        <v>14</v>
      </c>
      <c r="N9" s="10"/>
      <c r="O9" s="10"/>
      <c r="P9" s="10"/>
    </row>
    <row r="10" spans="2:23" x14ac:dyDescent="0.2">
      <c r="B10" s="39">
        <f>'Aktualny Kredyt'!B10</f>
        <v>45292</v>
      </c>
      <c r="C10" s="19">
        <f>$D$4</f>
        <v>0</v>
      </c>
      <c r="D10" s="3">
        <f>D3</f>
        <v>0</v>
      </c>
      <c r="E10" s="12" t="e">
        <f>-PMT(C10/12,$D$6,$D$3)</f>
        <v>#NUM!</v>
      </c>
      <c r="F10" s="3">
        <f>D10*C10/12</f>
        <v>0</v>
      </c>
      <c r="G10" s="12" t="e">
        <f>MIN(E10-F10,D10)</f>
        <v>#NUM!</v>
      </c>
      <c r="H10" s="14">
        <f>'Aktualny Kredyt'!H10</f>
        <v>0</v>
      </c>
      <c r="I10" s="3">
        <f>IF(H10=0,0,MAX(IF(H10&gt;0,D10*0.005,0),300))</f>
        <v>0</v>
      </c>
      <c r="J10" s="3" t="e">
        <f>D10-G10-H10</f>
        <v>#NUM!</v>
      </c>
      <c r="K10" s="5">
        <v>1</v>
      </c>
      <c r="L10" s="3">
        <f>F10</f>
        <v>0</v>
      </c>
      <c r="M10" s="12" t="e">
        <f>G10+H10</f>
        <v>#NUM!</v>
      </c>
      <c r="N10" s="24"/>
      <c r="O10" s="24"/>
      <c r="P10" s="24"/>
    </row>
    <row r="11" spans="2:23" x14ac:dyDescent="0.2">
      <c r="B11" s="13">
        <f>EDATE(B10,1)</f>
        <v>45323</v>
      </c>
      <c r="C11" s="19">
        <f t="shared" ref="C11:C74" si="0">$D$4</f>
        <v>0</v>
      </c>
      <c r="D11" s="3" t="e">
        <f>IF(J10&lt;=0,0,J10)</f>
        <v>#NUM!</v>
      </c>
      <c r="E11" s="12" t="e">
        <f>IF(J10&lt;=0,0,-PMT(C11/12,$D$6,$D$3))</f>
        <v>#NUM!</v>
      </c>
      <c r="F11" s="3" t="e">
        <f t="shared" ref="F11:F74" si="1">D11*C11/12</f>
        <v>#NUM!</v>
      </c>
      <c r="G11" s="12" t="e">
        <f t="shared" ref="G11:G74" si="2">MIN(E11-F11,D11)</f>
        <v>#NUM!</v>
      </c>
      <c r="H11" s="14">
        <f>'Aktualny Kredyt'!H11</f>
        <v>0</v>
      </c>
      <c r="I11" s="3">
        <f t="shared" ref="I11:I74" si="3">IF(H11=0,0,MAX(IF(H11&gt;0,D11*0.005,0),300))</f>
        <v>0</v>
      </c>
      <c r="J11" s="3" t="e">
        <f>D11-G11-H11</f>
        <v>#NUM!</v>
      </c>
      <c r="K11" s="5">
        <f>K10+1</f>
        <v>2</v>
      </c>
      <c r="L11" s="3" t="e">
        <f t="shared" ref="L11:L74" si="4">L10+F11</f>
        <v>#NUM!</v>
      </c>
      <c r="M11" s="12" t="e">
        <f t="shared" ref="M11:M74" si="5">M10+G11+H11</f>
        <v>#NUM!</v>
      </c>
      <c r="N11" s="24"/>
      <c r="O11" s="24"/>
      <c r="P11" s="24"/>
    </row>
    <row r="12" spans="2:23" x14ac:dyDescent="0.2">
      <c r="B12" s="13">
        <f t="shared" ref="B12:B75" si="6">EDATE(B11,1)</f>
        <v>45352</v>
      </c>
      <c r="C12" s="19">
        <f t="shared" si="0"/>
        <v>0</v>
      </c>
      <c r="D12" s="3" t="e">
        <f t="shared" ref="D12:D75" si="7">IF(J11&lt;=0,0,J11)</f>
        <v>#NUM!</v>
      </c>
      <c r="E12" s="12" t="e">
        <f>IF(J11&lt;=0,0,-PMT(C12/12,$D$6,$D$3))</f>
        <v>#NUM!</v>
      </c>
      <c r="F12" s="3" t="e">
        <f t="shared" si="1"/>
        <v>#NUM!</v>
      </c>
      <c r="G12" s="12" t="e">
        <f t="shared" si="2"/>
        <v>#NUM!</v>
      </c>
      <c r="H12" s="14">
        <f>'Aktualny Kredyt'!H12</f>
        <v>0</v>
      </c>
      <c r="I12" s="3">
        <f>IF(H12=0,0,MAX(IF(H12&gt;0,D12*0.005,0),300))</f>
        <v>0</v>
      </c>
      <c r="J12" s="3" t="e">
        <f>D12-G12-H12</f>
        <v>#NUM!</v>
      </c>
      <c r="K12" s="5">
        <f t="shared" ref="K12:K75" si="8">K11+1</f>
        <v>3</v>
      </c>
      <c r="L12" s="3" t="e">
        <f t="shared" si="4"/>
        <v>#NUM!</v>
      </c>
      <c r="M12" s="12" t="e">
        <f>M11+G12+H12</f>
        <v>#NUM!</v>
      </c>
      <c r="N12" s="24"/>
      <c r="O12" s="24"/>
      <c r="P12" s="24"/>
    </row>
    <row r="13" spans="2:23" x14ac:dyDescent="0.2">
      <c r="B13" s="13">
        <f t="shared" si="6"/>
        <v>45383</v>
      </c>
      <c r="C13" s="19">
        <f t="shared" si="0"/>
        <v>0</v>
      </c>
      <c r="D13" s="3" t="e">
        <f t="shared" si="7"/>
        <v>#NUM!</v>
      </c>
      <c r="E13" s="12" t="e">
        <f t="shared" ref="E13:E76" si="9">IF(J12&lt;=0,0,-PMT(C13/12,$D$6,$D$3))</f>
        <v>#NUM!</v>
      </c>
      <c r="F13" s="3" t="e">
        <f t="shared" si="1"/>
        <v>#NUM!</v>
      </c>
      <c r="G13" s="12" t="e">
        <f t="shared" si="2"/>
        <v>#NUM!</v>
      </c>
      <c r="H13" s="14">
        <f>'Aktualny Kredyt'!H13</f>
        <v>0</v>
      </c>
      <c r="I13" s="3">
        <f>IF(H13=0,0,MAX(IF(H13&gt;0,D13*0.005,0),300))</f>
        <v>0</v>
      </c>
      <c r="J13" s="3" t="e">
        <f>D13-G13-H13</f>
        <v>#NUM!</v>
      </c>
      <c r="K13" s="5">
        <f t="shared" si="8"/>
        <v>4</v>
      </c>
      <c r="L13" s="3" t="e">
        <f t="shared" si="4"/>
        <v>#NUM!</v>
      </c>
      <c r="M13" s="12" t="e">
        <f>M12+G13+H13</f>
        <v>#NUM!</v>
      </c>
      <c r="N13" s="24"/>
      <c r="O13" s="24"/>
      <c r="P13" s="24"/>
    </row>
    <row r="14" spans="2:23" x14ac:dyDescent="0.2">
      <c r="B14" s="13">
        <f t="shared" si="6"/>
        <v>45413</v>
      </c>
      <c r="C14" s="19">
        <f t="shared" si="0"/>
        <v>0</v>
      </c>
      <c r="D14" s="3" t="e">
        <f t="shared" si="7"/>
        <v>#NUM!</v>
      </c>
      <c r="E14" s="12" t="e">
        <f t="shared" si="9"/>
        <v>#NUM!</v>
      </c>
      <c r="F14" s="3" t="e">
        <f t="shared" si="1"/>
        <v>#NUM!</v>
      </c>
      <c r="G14" s="12" t="e">
        <f t="shared" si="2"/>
        <v>#NUM!</v>
      </c>
      <c r="H14" s="14">
        <f>'Aktualny Kredyt'!H14</f>
        <v>0</v>
      </c>
      <c r="I14" s="3">
        <f t="shared" si="3"/>
        <v>0</v>
      </c>
      <c r="J14" s="3" t="e">
        <f t="shared" ref="J14:J77" si="10">D14-G14-H14</f>
        <v>#NUM!</v>
      </c>
      <c r="K14" s="5">
        <f t="shared" si="8"/>
        <v>5</v>
      </c>
      <c r="L14" s="3" t="e">
        <f t="shared" si="4"/>
        <v>#NUM!</v>
      </c>
      <c r="M14" s="12" t="e">
        <f t="shared" si="5"/>
        <v>#NUM!</v>
      </c>
      <c r="N14" s="24"/>
      <c r="O14" s="24"/>
      <c r="P14" s="24"/>
    </row>
    <row r="15" spans="2:23" x14ac:dyDescent="0.2">
      <c r="B15" s="13">
        <f t="shared" si="6"/>
        <v>45444</v>
      </c>
      <c r="C15" s="19">
        <f t="shared" si="0"/>
        <v>0</v>
      </c>
      <c r="D15" s="3" t="e">
        <f t="shared" si="7"/>
        <v>#NUM!</v>
      </c>
      <c r="E15" s="12" t="e">
        <f t="shared" si="9"/>
        <v>#NUM!</v>
      </c>
      <c r="F15" s="3" t="e">
        <f t="shared" si="1"/>
        <v>#NUM!</v>
      </c>
      <c r="G15" s="12" t="e">
        <f t="shared" si="2"/>
        <v>#NUM!</v>
      </c>
      <c r="H15" s="14">
        <f>'Aktualny Kredyt'!H15</f>
        <v>0</v>
      </c>
      <c r="I15" s="3">
        <f t="shared" si="3"/>
        <v>0</v>
      </c>
      <c r="J15" s="3" t="e">
        <f t="shared" si="10"/>
        <v>#NUM!</v>
      </c>
      <c r="K15" s="5">
        <f t="shared" si="8"/>
        <v>6</v>
      </c>
      <c r="L15" s="3" t="e">
        <f t="shared" si="4"/>
        <v>#NUM!</v>
      </c>
      <c r="M15" s="12" t="e">
        <f t="shared" si="5"/>
        <v>#NUM!</v>
      </c>
      <c r="N15" s="24"/>
      <c r="O15" s="24"/>
      <c r="P15" s="24"/>
    </row>
    <row r="16" spans="2:23" x14ac:dyDescent="0.2">
      <c r="B16" s="13">
        <f t="shared" si="6"/>
        <v>45474</v>
      </c>
      <c r="C16" s="19">
        <f t="shared" si="0"/>
        <v>0</v>
      </c>
      <c r="D16" s="3" t="e">
        <f t="shared" si="7"/>
        <v>#NUM!</v>
      </c>
      <c r="E16" s="12" t="e">
        <f t="shared" si="9"/>
        <v>#NUM!</v>
      </c>
      <c r="F16" s="3" t="e">
        <f t="shared" si="1"/>
        <v>#NUM!</v>
      </c>
      <c r="G16" s="12" t="e">
        <f t="shared" si="2"/>
        <v>#NUM!</v>
      </c>
      <c r="H16" s="14">
        <f>'Aktualny Kredyt'!H16</f>
        <v>0</v>
      </c>
      <c r="I16" s="3">
        <f t="shared" si="3"/>
        <v>0</v>
      </c>
      <c r="J16" s="3" t="e">
        <f t="shared" si="10"/>
        <v>#NUM!</v>
      </c>
      <c r="K16" s="5">
        <f t="shared" si="8"/>
        <v>7</v>
      </c>
      <c r="L16" s="3" t="e">
        <f t="shared" si="4"/>
        <v>#NUM!</v>
      </c>
      <c r="M16" s="12" t="e">
        <f t="shared" si="5"/>
        <v>#NUM!</v>
      </c>
      <c r="N16" s="24"/>
      <c r="O16" s="24"/>
      <c r="P16" s="24"/>
    </row>
    <row r="17" spans="2:16" x14ac:dyDescent="0.2">
      <c r="B17" s="13">
        <f t="shared" si="6"/>
        <v>45505</v>
      </c>
      <c r="C17" s="19">
        <f t="shared" si="0"/>
        <v>0</v>
      </c>
      <c r="D17" s="3" t="e">
        <f t="shared" si="7"/>
        <v>#NUM!</v>
      </c>
      <c r="E17" s="12" t="e">
        <f t="shared" si="9"/>
        <v>#NUM!</v>
      </c>
      <c r="F17" s="3" t="e">
        <f t="shared" si="1"/>
        <v>#NUM!</v>
      </c>
      <c r="G17" s="12" t="e">
        <f t="shared" si="2"/>
        <v>#NUM!</v>
      </c>
      <c r="H17" s="14">
        <f>'Aktualny Kredyt'!H17</f>
        <v>0</v>
      </c>
      <c r="I17" s="3">
        <f t="shared" si="3"/>
        <v>0</v>
      </c>
      <c r="J17" s="3" t="e">
        <f t="shared" si="10"/>
        <v>#NUM!</v>
      </c>
      <c r="K17" s="5">
        <f t="shared" si="8"/>
        <v>8</v>
      </c>
      <c r="L17" s="3" t="e">
        <f t="shared" si="4"/>
        <v>#NUM!</v>
      </c>
      <c r="M17" s="12" t="e">
        <f t="shared" si="5"/>
        <v>#NUM!</v>
      </c>
      <c r="N17" s="24"/>
      <c r="O17" s="24"/>
      <c r="P17" s="24"/>
    </row>
    <row r="18" spans="2:16" x14ac:dyDescent="0.2">
      <c r="B18" s="13">
        <f t="shared" si="6"/>
        <v>45536</v>
      </c>
      <c r="C18" s="19">
        <f t="shared" si="0"/>
        <v>0</v>
      </c>
      <c r="D18" s="3" t="e">
        <f t="shared" si="7"/>
        <v>#NUM!</v>
      </c>
      <c r="E18" s="12" t="e">
        <f t="shared" si="9"/>
        <v>#NUM!</v>
      </c>
      <c r="F18" s="3" t="e">
        <f t="shared" si="1"/>
        <v>#NUM!</v>
      </c>
      <c r="G18" s="12" t="e">
        <f t="shared" si="2"/>
        <v>#NUM!</v>
      </c>
      <c r="H18" s="14">
        <f>'Aktualny Kredyt'!H18</f>
        <v>0</v>
      </c>
      <c r="I18" s="3">
        <f t="shared" si="3"/>
        <v>0</v>
      </c>
      <c r="J18" s="3" t="e">
        <f t="shared" si="10"/>
        <v>#NUM!</v>
      </c>
      <c r="K18" s="5">
        <f t="shared" si="8"/>
        <v>9</v>
      </c>
      <c r="L18" s="3" t="e">
        <f t="shared" si="4"/>
        <v>#NUM!</v>
      </c>
      <c r="M18" s="12" t="e">
        <f t="shared" si="5"/>
        <v>#NUM!</v>
      </c>
      <c r="N18" s="24"/>
      <c r="O18" s="24"/>
      <c r="P18" s="24"/>
    </row>
    <row r="19" spans="2:16" x14ac:dyDescent="0.2">
      <c r="B19" s="13">
        <f t="shared" si="6"/>
        <v>45566</v>
      </c>
      <c r="C19" s="19">
        <f t="shared" si="0"/>
        <v>0</v>
      </c>
      <c r="D19" s="3" t="e">
        <f t="shared" si="7"/>
        <v>#NUM!</v>
      </c>
      <c r="E19" s="12" t="e">
        <f t="shared" si="9"/>
        <v>#NUM!</v>
      </c>
      <c r="F19" s="3" t="e">
        <f t="shared" si="1"/>
        <v>#NUM!</v>
      </c>
      <c r="G19" s="12" t="e">
        <f t="shared" si="2"/>
        <v>#NUM!</v>
      </c>
      <c r="H19" s="14">
        <f>'Aktualny Kredyt'!H19</f>
        <v>0</v>
      </c>
      <c r="I19" s="3">
        <f t="shared" si="3"/>
        <v>0</v>
      </c>
      <c r="J19" s="3" t="e">
        <f>D19-G19-H19</f>
        <v>#NUM!</v>
      </c>
      <c r="K19" s="5">
        <f t="shared" si="8"/>
        <v>10</v>
      </c>
      <c r="L19" s="3" t="e">
        <f t="shared" si="4"/>
        <v>#NUM!</v>
      </c>
      <c r="M19" s="12" t="e">
        <f t="shared" si="5"/>
        <v>#NUM!</v>
      </c>
      <c r="N19" s="24"/>
      <c r="O19" s="24"/>
      <c r="P19" s="24"/>
    </row>
    <row r="20" spans="2:16" x14ac:dyDescent="0.2">
      <c r="B20" s="13">
        <f t="shared" si="6"/>
        <v>45597</v>
      </c>
      <c r="C20" s="19">
        <f t="shared" si="0"/>
        <v>0</v>
      </c>
      <c r="D20" s="3" t="e">
        <f t="shared" si="7"/>
        <v>#NUM!</v>
      </c>
      <c r="E20" s="12" t="e">
        <f t="shared" si="9"/>
        <v>#NUM!</v>
      </c>
      <c r="F20" s="3" t="e">
        <f t="shared" si="1"/>
        <v>#NUM!</v>
      </c>
      <c r="G20" s="12" t="e">
        <f t="shared" si="2"/>
        <v>#NUM!</v>
      </c>
      <c r="H20" s="14">
        <f>'Aktualny Kredyt'!H20</f>
        <v>0</v>
      </c>
      <c r="I20" s="3">
        <f t="shared" si="3"/>
        <v>0</v>
      </c>
      <c r="J20" s="3" t="e">
        <f t="shared" si="10"/>
        <v>#NUM!</v>
      </c>
      <c r="K20" s="5">
        <f t="shared" si="8"/>
        <v>11</v>
      </c>
      <c r="L20" s="3" t="e">
        <f t="shared" si="4"/>
        <v>#NUM!</v>
      </c>
      <c r="M20" s="12" t="e">
        <f t="shared" si="5"/>
        <v>#NUM!</v>
      </c>
      <c r="N20" s="24"/>
      <c r="O20" s="24"/>
      <c r="P20" s="24"/>
    </row>
    <row r="21" spans="2:16" x14ac:dyDescent="0.2">
      <c r="B21" s="13">
        <f t="shared" si="6"/>
        <v>45627</v>
      </c>
      <c r="C21" s="19">
        <f t="shared" si="0"/>
        <v>0</v>
      </c>
      <c r="D21" s="3" t="e">
        <f t="shared" si="7"/>
        <v>#NUM!</v>
      </c>
      <c r="E21" s="12" t="e">
        <f t="shared" si="9"/>
        <v>#NUM!</v>
      </c>
      <c r="F21" s="3" t="e">
        <f t="shared" si="1"/>
        <v>#NUM!</v>
      </c>
      <c r="G21" s="12" t="e">
        <f t="shared" si="2"/>
        <v>#NUM!</v>
      </c>
      <c r="H21" s="14">
        <f>'Aktualny Kredyt'!H21</f>
        <v>0</v>
      </c>
      <c r="I21" s="3">
        <f t="shared" si="3"/>
        <v>0</v>
      </c>
      <c r="J21" s="3" t="e">
        <f t="shared" si="10"/>
        <v>#NUM!</v>
      </c>
      <c r="K21" s="5">
        <f t="shared" si="8"/>
        <v>12</v>
      </c>
      <c r="L21" s="3" t="e">
        <f t="shared" si="4"/>
        <v>#NUM!</v>
      </c>
      <c r="M21" s="12" t="e">
        <f t="shared" si="5"/>
        <v>#NUM!</v>
      </c>
      <c r="N21" s="24"/>
      <c r="O21" s="24"/>
      <c r="P21" s="24"/>
    </row>
    <row r="22" spans="2:16" x14ac:dyDescent="0.2">
      <c r="B22" s="13">
        <f t="shared" si="6"/>
        <v>45658</v>
      </c>
      <c r="C22" s="19">
        <f t="shared" si="0"/>
        <v>0</v>
      </c>
      <c r="D22" s="3" t="e">
        <f t="shared" si="7"/>
        <v>#NUM!</v>
      </c>
      <c r="E22" s="12" t="e">
        <f t="shared" si="9"/>
        <v>#NUM!</v>
      </c>
      <c r="F22" s="3" t="e">
        <f t="shared" si="1"/>
        <v>#NUM!</v>
      </c>
      <c r="G22" s="12" t="e">
        <f t="shared" si="2"/>
        <v>#NUM!</v>
      </c>
      <c r="H22" s="14">
        <f>'Aktualny Kredyt'!H22</f>
        <v>0</v>
      </c>
      <c r="I22" s="3">
        <f t="shared" si="3"/>
        <v>0</v>
      </c>
      <c r="J22" s="3" t="e">
        <f>D22-G22-H22</f>
        <v>#NUM!</v>
      </c>
      <c r="K22" s="5">
        <f t="shared" si="8"/>
        <v>13</v>
      </c>
      <c r="L22" s="3" t="e">
        <f t="shared" si="4"/>
        <v>#NUM!</v>
      </c>
      <c r="M22" s="12" t="e">
        <f>M21+G22+H22</f>
        <v>#NUM!</v>
      </c>
      <c r="N22" s="24"/>
      <c r="O22" s="24"/>
      <c r="P22" s="24"/>
    </row>
    <row r="23" spans="2:16" x14ac:dyDescent="0.2">
      <c r="B23" s="13">
        <f t="shared" si="6"/>
        <v>45689</v>
      </c>
      <c r="C23" s="19">
        <f t="shared" si="0"/>
        <v>0</v>
      </c>
      <c r="D23" s="3" t="e">
        <f t="shared" si="7"/>
        <v>#NUM!</v>
      </c>
      <c r="E23" s="12" t="e">
        <f t="shared" si="9"/>
        <v>#NUM!</v>
      </c>
      <c r="F23" s="3" t="e">
        <f t="shared" si="1"/>
        <v>#NUM!</v>
      </c>
      <c r="G23" s="12" t="e">
        <f t="shared" si="2"/>
        <v>#NUM!</v>
      </c>
      <c r="H23" s="14">
        <f>'Aktualny Kredyt'!H23</f>
        <v>0</v>
      </c>
      <c r="I23" s="3">
        <f t="shared" si="3"/>
        <v>0</v>
      </c>
      <c r="J23" s="3" t="e">
        <f>D23-G23-H23</f>
        <v>#NUM!</v>
      </c>
      <c r="K23" s="5">
        <f t="shared" si="8"/>
        <v>14</v>
      </c>
      <c r="L23" s="3" t="e">
        <f t="shared" si="4"/>
        <v>#NUM!</v>
      </c>
      <c r="M23" s="12" t="e">
        <f>M22+G23+H23</f>
        <v>#NUM!</v>
      </c>
      <c r="N23" s="24"/>
      <c r="O23" s="24"/>
      <c r="P23" s="24"/>
    </row>
    <row r="24" spans="2:16" x14ac:dyDescent="0.2">
      <c r="B24" s="13">
        <f t="shared" si="6"/>
        <v>45717</v>
      </c>
      <c r="C24" s="19">
        <f t="shared" si="0"/>
        <v>0</v>
      </c>
      <c r="D24" s="3" t="e">
        <f t="shared" si="7"/>
        <v>#NUM!</v>
      </c>
      <c r="E24" s="12" t="e">
        <f t="shared" si="9"/>
        <v>#NUM!</v>
      </c>
      <c r="F24" s="3" t="e">
        <f t="shared" si="1"/>
        <v>#NUM!</v>
      </c>
      <c r="G24" s="12" t="e">
        <f t="shared" si="2"/>
        <v>#NUM!</v>
      </c>
      <c r="H24" s="14">
        <f>'Aktualny Kredyt'!H24</f>
        <v>0</v>
      </c>
      <c r="I24" s="3">
        <f t="shared" si="3"/>
        <v>0</v>
      </c>
      <c r="J24" s="3" t="e">
        <f t="shared" si="10"/>
        <v>#NUM!</v>
      </c>
      <c r="K24" s="5">
        <f t="shared" si="8"/>
        <v>15</v>
      </c>
      <c r="L24" s="3" t="e">
        <f t="shared" si="4"/>
        <v>#NUM!</v>
      </c>
      <c r="M24" s="12" t="e">
        <f t="shared" si="5"/>
        <v>#NUM!</v>
      </c>
      <c r="N24" s="24"/>
      <c r="O24" s="24"/>
      <c r="P24" s="24"/>
    </row>
    <row r="25" spans="2:16" x14ac:dyDescent="0.2">
      <c r="B25" s="13">
        <f t="shared" si="6"/>
        <v>45748</v>
      </c>
      <c r="C25" s="19">
        <f t="shared" si="0"/>
        <v>0</v>
      </c>
      <c r="D25" s="3" t="e">
        <f t="shared" si="7"/>
        <v>#NUM!</v>
      </c>
      <c r="E25" s="12" t="e">
        <f t="shared" si="9"/>
        <v>#NUM!</v>
      </c>
      <c r="F25" s="3" t="e">
        <f t="shared" si="1"/>
        <v>#NUM!</v>
      </c>
      <c r="G25" s="12" t="e">
        <f t="shared" si="2"/>
        <v>#NUM!</v>
      </c>
      <c r="H25" s="14">
        <f>'Aktualny Kredyt'!H25</f>
        <v>0</v>
      </c>
      <c r="I25" s="3">
        <f t="shared" si="3"/>
        <v>0</v>
      </c>
      <c r="J25" s="3" t="e">
        <f t="shared" si="10"/>
        <v>#NUM!</v>
      </c>
      <c r="K25" s="5">
        <f t="shared" si="8"/>
        <v>16</v>
      </c>
      <c r="L25" s="3" t="e">
        <f t="shared" si="4"/>
        <v>#NUM!</v>
      </c>
      <c r="M25" s="12" t="e">
        <f t="shared" si="5"/>
        <v>#NUM!</v>
      </c>
      <c r="N25" s="24"/>
      <c r="O25" s="24"/>
      <c r="P25" s="24"/>
    </row>
    <row r="26" spans="2:16" x14ac:dyDescent="0.2">
      <c r="B26" s="13">
        <f t="shared" si="6"/>
        <v>45778</v>
      </c>
      <c r="C26" s="19">
        <f t="shared" si="0"/>
        <v>0</v>
      </c>
      <c r="D26" s="3" t="e">
        <f t="shared" si="7"/>
        <v>#NUM!</v>
      </c>
      <c r="E26" s="12" t="e">
        <f t="shared" si="9"/>
        <v>#NUM!</v>
      </c>
      <c r="F26" s="3" t="e">
        <f t="shared" si="1"/>
        <v>#NUM!</v>
      </c>
      <c r="G26" s="12" t="e">
        <f t="shared" si="2"/>
        <v>#NUM!</v>
      </c>
      <c r="H26" s="14">
        <f>'Aktualny Kredyt'!H26</f>
        <v>0</v>
      </c>
      <c r="I26" s="3">
        <f t="shared" si="3"/>
        <v>0</v>
      </c>
      <c r="J26" s="3" t="e">
        <f t="shared" si="10"/>
        <v>#NUM!</v>
      </c>
      <c r="K26" s="5">
        <f t="shared" si="8"/>
        <v>17</v>
      </c>
      <c r="L26" s="3" t="e">
        <f t="shared" si="4"/>
        <v>#NUM!</v>
      </c>
      <c r="M26" s="12" t="e">
        <f t="shared" si="5"/>
        <v>#NUM!</v>
      </c>
      <c r="N26" s="24"/>
      <c r="O26" s="24"/>
      <c r="P26" s="24"/>
    </row>
    <row r="27" spans="2:16" x14ac:dyDescent="0.2">
      <c r="B27" s="13">
        <f t="shared" si="6"/>
        <v>45809</v>
      </c>
      <c r="C27" s="19">
        <f t="shared" si="0"/>
        <v>0</v>
      </c>
      <c r="D27" s="3" t="e">
        <f t="shared" si="7"/>
        <v>#NUM!</v>
      </c>
      <c r="E27" s="12" t="e">
        <f t="shared" si="9"/>
        <v>#NUM!</v>
      </c>
      <c r="F27" s="3" t="e">
        <f t="shared" si="1"/>
        <v>#NUM!</v>
      </c>
      <c r="G27" s="12" t="e">
        <f t="shared" si="2"/>
        <v>#NUM!</v>
      </c>
      <c r="H27" s="14">
        <f>'Aktualny Kredyt'!H27</f>
        <v>0</v>
      </c>
      <c r="I27" s="3">
        <f t="shared" si="3"/>
        <v>0</v>
      </c>
      <c r="J27" s="3" t="e">
        <f t="shared" si="10"/>
        <v>#NUM!</v>
      </c>
      <c r="K27" s="5">
        <f t="shared" si="8"/>
        <v>18</v>
      </c>
      <c r="L27" s="3" t="e">
        <f t="shared" si="4"/>
        <v>#NUM!</v>
      </c>
      <c r="M27" s="12" t="e">
        <f t="shared" si="5"/>
        <v>#NUM!</v>
      </c>
      <c r="N27" s="24"/>
      <c r="O27" s="24"/>
      <c r="P27" s="24"/>
    </row>
    <row r="28" spans="2:16" x14ac:dyDescent="0.2">
      <c r="B28" s="13">
        <f t="shared" si="6"/>
        <v>45839</v>
      </c>
      <c r="C28" s="19">
        <f t="shared" si="0"/>
        <v>0</v>
      </c>
      <c r="D28" s="3" t="e">
        <f t="shared" si="7"/>
        <v>#NUM!</v>
      </c>
      <c r="E28" s="12" t="e">
        <f t="shared" si="9"/>
        <v>#NUM!</v>
      </c>
      <c r="F28" s="3" t="e">
        <f t="shared" si="1"/>
        <v>#NUM!</v>
      </c>
      <c r="G28" s="12" t="e">
        <f t="shared" si="2"/>
        <v>#NUM!</v>
      </c>
      <c r="H28" s="14">
        <f>'Aktualny Kredyt'!H28</f>
        <v>0</v>
      </c>
      <c r="I28" s="3">
        <f t="shared" si="3"/>
        <v>0</v>
      </c>
      <c r="J28" s="3" t="e">
        <f t="shared" si="10"/>
        <v>#NUM!</v>
      </c>
      <c r="K28" s="5">
        <f t="shared" si="8"/>
        <v>19</v>
      </c>
      <c r="L28" s="3" t="e">
        <f t="shared" si="4"/>
        <v>#NUM!</v>
      </c>
      <c r="M28" s="12" t="e">
        <f t="shared" si="5"/>
        <v>#NUM!</v>
      </c>
      <c r="N28" s="24"/>
      <c r="O28" s="24"/>
      <c r="P28" s="24"/>
    </row>
    <row r="29" spans="2:16" x14ac:dyDescent="0.2">
      <c r="B29" s="13">
        <f t="shared" si="6"/>
        <v>45870</v>
      </c>
      <c r="C29" s="19">
        <f t="shared" si="0"/>
        <v>0</v>
      </c>
      <c r="D29" s="3" t="e">
        <f t="shared" si="7"/>
        <v>#NUM!</v>
      </c>
      <c r="E29" s="12" t="e">
        <f t="shared" si="9"/>
        <v>#NUM!</v>
      </c>
      <c r="F29" s="3" t="e">
        <f t="shared" si="1"/>
        <v>#NUM!</v>
      </c>
      <c r="G29" s="12" t="e">
        <f t="shared" si="2"/>
        <v>#NUM!</v>
      </c>
      <c r="H29" s="14">
        <f>'Aktualny Kredyt'!H29</f>
        <v>0</v>
      </c>
      <c r="I29" s="3">
        <f t="shared" si="3"/>
        <v>0</v>
      </c>
      <c r="J29" s="3" t="e">
        <f t="shared" si="10"/>
        <v>#NUM!</v>
      </c>
      <c r="K29" s="5">
        <f t="shared" si="8"/>
        <v>20</v>
      </c>
      <c r="L29" s="3" t="e">
        <f t="shared" si="4"/>
        <v>#NUM!</v>
      </c>
      <c r="M29" s="12" t="e">
        <f t="shared" si="5"/>
        <v>#NUM!</v>
      </c>
      <c r="N29" s="24"/>
      <c r="O29" s="24"/>
      <c r="P29" s="24"/>
    </row>
    <row r="30" spans="2:16" x14ac:dyDescent="0.2">
      <c r="B30" s="13">
        <f t="shared" si="6"/>
        <v>45901</v>
      </c>
      <c r="C30" s="19">
        <f t="shared" si="0"/>
        <v>0</v>
      </c>
      <c r="D30" s="3" t="e">
        <f t="shared" si="7"/>
        <v>#NUM!</v>
      </c>
      <c r="E30" s="12" t="e">
        <f t="shared" si="9"/>
        <v>#NUM!</v>
      </c>
      <c r="F30" s="3" t="e">
        <f t="shared" si="1"/>
        <v>#NUM!</v>
      </c>
      <c r="G30" s="12" t="e">
        <f t="shared" si="2"/>
        <v>#NUM!</v>
      </c>
      <c r="H30" s="14">
        <f>'Aktualny Kredyt'!H30</f>
        <v>0</v>
      </c>
      <c r="I30" s="3">
        <f t="shared" si="3"/>
        <v>0</v>
      </c>
      <c r="J30" s="3" t="e">
        <f t="shared" si="10"/>
        <v>#NUM!</v>
      </c>
      <c r="K30" s="5">
        <f t="shared" si="8"/>
        <v>21</v>
      </c>
      <c r="L30" s="3" t="e">
        <f t="shared" si="4"/>
        <v>#NUM!</v>
      </c>
      <c r="M30" s="12" t="e">
        <f t="shared" si="5"/>
        <v>#NUM!</v>
      </c>
      <c r="N30" s="24"/>
      <c r="O30" s="24"/>
      <c r="P30" s="24"/>
    </row>
    <row r="31" spans="2:16" x14ac:dyDescent="0.2">
      <c r="B31" s="13">
        <f t="shared" si="6"/>
        <v>45931</v>
      </c>
      <c r="C31" s="19">
        <f t="shared" si="0"/>
        <v>0</v>
      </c>
      <c r="D31" s="3" t="e">
        <f t="shared" si="7"/>
        <v>#NUM!</v>
      </c>
      <c r="E31" s="12" t="e">
        <f t="shared" si="9"/>
        <v>#NUM!</v>
      </c>
      <c r="F31" s="3" t="e">
        <f t="shared" si="1"/>
        <v>#NUM!</v>
      </c>
      <c r="G31" s="12" t="e">
        <f t="shared" si="2"/>
        <v>#NUM!</v>
      </c>
      <c r="H31" s="14">
        <f>'Aktualny Kredyt'!H31</f>
        <v>0</v>
      </c>
      <c r="I31" s="3">
        <f t="shared" si="3"/>
        <v>0</v>
      </c>
      <c r="J31" s="3" t="e">
        <f t="shared" si="10"/>
        <v>#NUM!</v>
      </c>
      <c r="K31" s="5">
        <f t="shared" si="8"/>
        <v>22</v>
      </c>
      <c r="L31" s="3" t="e">
        <f t="shared" si="4"/>
        <v>#NUM!</v>
      </c>
      <c r="M31" s="12" t="e">
        <f t="shared" si="5"/>
        <v>#NUM!</v>
      </c>
      <c r="N31" s="24"/>
      <c r="O31" s="24"/>
      <c r="P31" s="24"/>
    </row>
    <row r="32" spans="2:16" x14ac:dyDescent="0.2">
      <c r="B32" s="13">
        <f t="shared" si="6"/>
        <v>45962</v>
      </c>
      <c r="C32" s="19">
        <f t="shared" si="0"/>
        <v>0</v>
      </c>
      <c r="D32" s="3" t="e">
        <f t="shared" si="7"/>
        <v>#NUM!</v>
      </c>
      <c r="E32" s="12" t="e">
        <f t="shared" si="9"/>
        <v>#NUM!</v>
      </c>
      <c r="F32" s="3" t="e">
        <f t="shared" si="1"/>
        <v>#NUM!</v>
      </c>
      <c r="G32" s="12" t="e">
        <f t="shared" si="2"/>
        <v>#NUM!</v>
      </c>
      <c r="H32" s="14">
        <f>'Aktualny Kredyt'!H32</f>
        <v>0</v>
      </c>
      <c r="I32" s="3">
        <f t="shared" si="3"/>
        <v>0</v>
      </c>
      <c r="J32" s="3" t="e">
        <f t="shared" si="10"/>
        <v>#NUM!</v>
      </c>
      <c r="K32" s="5">
        <f t="shared" si="8"/>
        <v>23</v>
      </c>
      <c r="L32" s="3" t="e">
        <f t="shared" si="4"/>
        <v>#NUM!</v>
      </c>
      <c r="M32" s="12" t="e">
        <f t="shared" si="5"/>
        <v>#NUM!</v>
      </c>
      <c r="N32" s="24"/>
      <c r="O32" s="24"/>
      <c r="P32" s="24"/>
    </row>
    <row r="33" spans="2:16" x14ac:dyDescent="0.2">
      <c r="B33" s="13">
        <f t="shared" si="6"/>
        <v>45992</v>
      </c>
      <c r="C33" s="19">
        <f t="shared" si="0"/>
        <v>0</v>
      </c>
      <c r="D33" s="3" t="e">
        <f t="shared" si="7"/>
        <v>#NUM!</v>
      </c>
      <c r="E33" s="12" t="e">
        <f t="shared" si="9"/>
        <v>#NUM!</v>
      </c>
      <c r="F33" s="3" t="e">
        <f t="shared" si="1"/>
        <v>#NUM!</v>
      </c>
      <c r="G33" s="12" t="e">
        <f t="shared" si="2"/>
        <v>#NUM!</v>
      </c>
      <c r="H33" s="14">
        <f>'Aktualny Kredyt'!H33</f>
        <v>0</v>
      </c>
      <c r="I33" s="3">
        <f t="shared" si="3"/>
        <v>0</v>
      </c>
      <c r="J33" s="3" t="e">
        <f t="shared" si="10"/>
        <v>#NUM!</v>
      </c>
      <c r="K33" s="5">
        <f t="shared" si="8"/>
        <v>24</v>
      </c>
      <c r="L33" s="3" t="e">
        <f t="shared" si="4"/>
        <v>#NUM!</v>
      </c>
      <c r="M33" s="12" t="e">
        <f t="shared" si="5"/>
        <v>#NUM!</v>
      </c>
      <c r="N33" s="24"/>
      <c r="O33" s="24"/>
      <c r="P33" s="24"/>
    </row>
    <row r="34" spans="2:16" x14ac:dyDescent="0.2">
      <c r="B34" s="13">
        <f t="shared" si="6"/>
        <v>46023</v>
      </c>
      <c r="C34" s="19">
        <f t="shared" si="0"/>
        <v>0</v>
      </c>
      <c r="D34" s="3" t="e">
        <f t="shared" si="7"/>
        <v>#NUM!</v>
      </c>
      <c r="E34" s="12" t="e">
        <f t="shared" si="9"/>
        <v>#NUM!</v>
      </c>
      <c r="F34" s="3" t="e">
        <f t="shared" si="1"/>
        <v>#NUM!</v>
      </c>
      <c r="G34" s="12" t="e">
        <f t="shared" si="2"/>
        <v>#NUM!</v>
      </c>
      <c r="H34" s="14">
        <f>'Aktualny Kredyt'!H34</f>
        <v>0</v>
      </c>
      <c r="I34" s="3">
        <f t="shared" si="3"/>
        <v>0</v>
      </c>
      <c r="J34" s="3" t="e">
        <f t="shared" si="10"/>
        <v>#NUM!</v>
      </c>
      <c r="K34" s="5">
        <f t="shared" si="8"/>
        <v>25</v>
      </c>
      <c r="L34" s="3" t="e">
        <f t="shared" si="4"/>
        <v>#NUM!</v>
      </c>
      <c r="M34" s="12" t="e">
        <f t="shared" si="5"/>
        <v>#NUM!</v>
      </c>
      <c r="N34" s="24"/>
      <c r="O34" s="24"/>
      <c r="P34" s="24"/>
    </row>
    <row r="35" spans="2:16" x14ac:dyDescent="0.2">
      <c r="B35" s="13">
        <f t="shared" si="6"/>
        <v>46054</v>
      </c>
      <c r="C35" s="19">
        <f t="shared" si="0"/>
        <v>0</v>
      </c>
      <c r="D35" s="3" t="e">
        <f t="shared" si="7"/>
        <v>#NUM!</v>
      </c>
      <c r="E35" s="12" t="e">
        <f t="shared" si="9"/>
        <v>#NUM!</v>
      </c>
      <c r="F35" s="3" t="e">
        <f t="shared" si="1"/>
        <v>#NUM!</v>
      </c>
      <c r="G35" s="12" t="e">
        <f t="shared" si="2"/>
        <v>#NUM!</v>
      </c>
      <c r="H35" s="14">
        <f>'Aktualny Kredyt'!H35</f>
        <v>0</v>
      </c>
      <c r="I35" s="3">
        <f t="shared" si="3"/>
        <v>0</v>
      </c>
      <c r="J35" s="3" t="e">
        <f t="shared" si="10"/>
        <v>#NUM!</v>
      </c>
      <c r="K35" s="5">
        <f t="shared" si="8"/>
        <v>26</v>
      </c>
      <c r="L35" s="3" t="e">
        <f t="shared" si="4"/>
        <v>#NUM!</v>
      </c>
      <c r="M35" s="12" t="e">
        <f t="shared" si="5"/>
        <v>#NUM!</v>
      </c>
      <c r="N35" s="24"/>
      <c r="O35" s="24"/>
      <c r="P35" s="24"/>
    </row>
    <row r="36" spans="2:16" x14ac:dyDescent="0.2">
      <c r="B36" s="13">
        <f t="shared" si="6"/>
        <v>46082</v>
      </c>
      <c r="C36" s="19">
        <f t="shared" si="0"/>
        <v>0</v>
      </c>
      <c r="D36" s="3" t="e">
        <f t="shared" si="7"/>
        <v>#NUM!</v>
      </c>
      <c r="E36" s="12" t="e">
        <f t="shared" si="9"/>
        <v>#NUM!</v>
      </c>
      <c r="F36" s="3" t="e">
        <f t="shared" si="1"/>
        <v>#NUM!</v>
      </c>
      <c r="G36" s="12" t="e">
        <f t="shared" si="2"/>
        <v>#NUM!</v>
      </c>
      <c r="H36" s="14">
        <f>'Aktualny Kredyt'!H36</f>
        <v>0</v>
      </c>
      <c r="I36" s="3">
        <f t="shared" si="3"/>
        <v>0</v>
      </c>
      <c r="J36" s="3" t="e">
        <f t="shared" si="10"/>
        <v>#NUM!</v>
      </c>
      <c r="K36" s="5">
        <f t="shared" si="8"/>
        <v>27</v>
      </c>
      <c r="L36" s="3" t="e">
        <f t="shared" si="4"/>
        <v>#NUM!</v>
      </c>
      <c r="M36" s="12" t="e">
        <f t="shared" si="5"/>
        <v>#NUM!</v>
      </c>
      <c r="N36" s="24"/>
      <c r="O36" s="24"/>
      <c r="P36" s="24"/>
    </row>
    <row r="37" spans="2:16" x14ac:dyDescent="0.2">
      <c r="B37" s="13">
        <f t="shared" si="6"/>
        <v>46113</v>
      </c>
      <c r="C37" s="19">
        <f t="shared" si="0"/>
        <v>0</v>
      </c>
      <c r="D37" s="3" t="e">
        <f t="shared" si="7"/>
        <v>#NUM!</v>
      </c>
      <c r="E37" s="12" t="e">
        <f t="shared" si="9"/>
        <v>#NUM!</v>
      </c>
      <c r="F37" s="3" t="e">
        <f t="shared" si="1"/>
        <v>#NUM!</v>
      </c>
      <c r="G37" s="12" t="e">
        <f t="shared" si="2"/>
        <v>#NUM!</v>
      </c>
      <c r="H37" s="14">
        <f>'Aktualny Kredyt'!H37</f>
        <v>0</v>
      </c>
      <c r="I37" s="3">
        <f t="shared" si="3"/>
        <v>0</v>
      </c>
      <c r="J37" s="3" t="e">
        <f t="shared" si="10"/>
        <v>#NUM!</v>
      </c>
      <c r="K37" s="5">
        <f t="shared" si="8"/>
        <v>28</v>
      </c>
      <c r="L37" s="3" t="e">
        <f t="shared" si="4"/>
        <v>#NUM!</v>
      </c>
      <c r="M37" s="12" t="e">
        <f t="shared" si="5"/>
        <v>#NUM!</v>
      </c>
      <c r="N37" s="24"/>
      <c r="O37" s="24"/>
      <c r="P37" s="24"/>
    </row>
    <row r="38" spans="2:16" x14ac:dyDescent="0.2">
      <c r="B38" s="13">
        <f t="shared" si="6"/>
        <v>46143</v>
      </c>
      <c r="C38" s="19">
        <f t="shared" si="0"/>
        <v>0</v>
      </c>
      <c r="D38" s="3" t="e">
        <f t="shared" si="7"/>
        <v>#NUM!</v>
      </c>
      <c r="E38" s="12" t="e">
        <f t="shared" si="9"/>
        <v>#NUM!</v>
      </c>
      <c r="F38" s="3" t="e">
        <f t="shared" si="1"/>
        <v>#NUM!</v>
      </c>
      <c r="G38" s="12" t="e">
        <f t="shared" si="2"/>
        <v>#NUM!</v>
      </c>
      <c r="H38" s="14">
        <f>'Aktualny Kredyt'!H38</f>
        <v>0</v>
      </c>
      <c r="I38" s="3">
        <f t="shared" si="3"/>
        <v>0</v>
      </c>
      <c r="J38" s="3" t="e">
        <f t="shared" si="10"/>
        <v>#NUM!</v>
      </c>
      <c r="K38" s="5">
        <f t="shared" si="8"/>
        <v>29</v>
      </c>
      <c r="L38" s="3" t="e">
        <f t="shared" si="4"/>
        <v>#NUM!</v>
      </c>
      <c r="M38" s="12" t="e">
        <f t="shared" si="5"/>
        <v>#NUM!</v>
      </c>
      <c r="N38" s="24"/>
      <c r="O38" s="24"/>
      <c r="P38" s="24"/>
    </row>
    <row r="39" spans="2:16" x14ac:dyDescent="0.2">
      <c r="B39" s="13">
        <f t="shared" si="6"/>
        <v>46174</v>
      </c>
      <c r="C39" s="19">
        <f t="shared" si="0"/>
        <v>0</v>
      </c>
      <c r="D39" s="3" t="e">
        <f t="shared" si="7"/>
        <v>#NUM!</v>
      </c>
      <c r="E39" s="12" t="e">
        <f t="shared" si="9"/>
        <v>#NUM!</v>
      </c>
      <c r="F39" s="3" t="e">
        <f t="shared" si="1"/>
        <v>#NUM!</v>
      </c>
      <c r="G39" s="12" t="e">
        <f t="shared" si="2"/>
        <v>#NUM!</v>
      </c>
      <c r="H39" s="14">
        <f>'Aktualny Kredyt'!H39</f>
        <v>0</v>
      </c>
      <c r="I39" s="3">
        <f t="shared" si="3"/>
        <v>0</v>
      </c>
      <c r="J39" s="3" t="e">
        <f t="shared" si="10"/>
        <v>#NUM!</v>
      </c>
      <c r="K39" s="5">
        <f t="shared" si="8"/>
        <v>30</v>
      </c>
      <c r="L39" s="3" t="e">
        <f t="shared" si="4"/>
        <v>#NUM!</v>
      </c>
      <c r="M39" s="12" t="e">
        <f t="shared" si="5"/>
        <v>#NUM!</v>
      </c>
      <c r="N39" s="24"/>
      <c r="O39" s="24"/>
      <c r="P39" s="24"/>
    </row>
    <row r="40" spans="2:16" x14ac:dyDescent="0.2">
      <c r="B40" s="13">
        <f t="shared" si="6"/>
        <v>46204</v>
      </c>
      <c r="C40" s="19">
        <f t="shared" si="0"/>
        <v>0</v>
      </c>
      <c r="D40" s="3" t="e">
        <f t="shared" si="7"/>
        <v>#NUM!</v>
      </c>
      <c r="E40" s="12" t="e">
        <f t="shared" si="9"/>
        <v>#NUM!</v>
      </c>
      <c r="F40" s="3" t="e">
        <f t="shared" si="1"/>
        <v>#NUM!</v>
      </c>
      <c r="G40" s="12" t="e">
        <f t="shared" si="2"/>
        <v>#NUM!</v>
      </c>
      <c r="H40" s="14">
        <f>'Aktualny Kredyt'!H40</f>
        <v>0</v>
      </c>
      <c r="I40" s="3">
        <f t="shared" si="3"/>
        <v>0</v>
      </c>
      <c r="J40" s="3" t="e">
        <f t="shared" si="10"/>
        <v>#NUM!</v>
      </c>
      <c r="K40" s="5">
        <f t="shared" si="8"/>
        <v>31</v>
      </c>
      <c r="L40" s="3" t="e">
        <f t="shared" si="4"/>
        <v>#NUM!</v>
      </c>
      <c r="M40" s="12" t="e">
        <f t="shared" si="5"/>
        <v>#NUM!</v>
      </c>
      <c r="N40" s="24"/>
      <c r="O40" s="24"/>
      <c r="P40" s="24"/>
    </row>
    <row r="41" spans="2:16" x14ac:dyDescent="0.2">
      <c r="B41" s="13">
        <f t="shared" si="6"/>
        <v>46235</v>
      </c>
      <c r="C41" s="19">
        <f t="shared" si="0"/>
        <v>0</v>
      </c>
      <c r="D41" s="3" t="e">
        <f t="shared" si="7"/>
        <v>#NUM!</v>
      </c>
      <c r="E41" s="12" t="e">
        <f t="shared" si="9"/>
        <v>#NUM!</v>
      </c>
      <c r="F41" s="3" t="e">
        <f t="shared" si="1"/>
        <v>#NUM!</v>
      </c>
      <c r="G41" s="12" t="e">
        <f t="shared" si="2"/>
        <v>#NUM!</v>
      </c>
      <c r="H41" s="14">
        <f>'Aktualny Kredyt'!H41</f>
        <v>0</v>
      </c>
      <c r="I41" s="3">
        <f t="shared" si="3"/>
        <v>0</v>
      </c>
      <c r="J41" s="3" t="e">
        <f t="shared" si="10"/>
        <v>#NUM!</v>
      </c>
      <c r="K41" s="5">
        <f t="shared" si="8"/>
        <v>32</v>
      </c>
      <c r="L41" s="3" t="e">
        <f t="shared" si="4"/>
        <v>#NUM!</v>
      </c>
      <c r="M41" s="12" t="e">
        <f t="shared" si="5"/>
        <v>#NUM!</v>
      </c>
      <c r="N41" s="24"/>
      <c r="O41" s="24"/>
      <c r="P41" s="24"/>
    </row>
    <row r="42" spans="2:16" x14ac:dyDescent="0.2">
      <c r="B42" s="13">
        <f t="shared" si="6"/>
        <v>46266</v>
      </c>
      <c r="C42" s="19">
        <f t="shared" si="0"/>
        <v>0</v>
      </c>
      <c r="D42" s="3" t="e">
        <f t="shared" si="7"/>
        <v>#NUM!</v>
      </c>
      <c r="E42" s="12" t="e">
        <f t="shared" si="9"/>
        <v>#NUM!</v>
      </c>
      <c r="F42" s="3" t="e">
        <f t="shared" si="1"/>
        <v>#NUM!</v>
      </c>
      <c r="G42" s="12" t="e">
        <f t="shared" si="2"/>
        <v>#NUM!</v>
      </c>
      <c r="H42" s="14">
        <f>'Aktualny Kredyt'!H42</f>
        <v>0</v>
      </c>
      <c r="I42" s="3">
        <f t="shared" si="3"/>
        <v>0</v>
      </c>
      <c r="J42" s="3" t="e">
        <f t="shared" si="10"/>
        <v>#NUM!</v>
      </c>
      <c r="K42" s="5">
        <f t="shared" si="8"/>
        <v>33</v>
      </c>
      <c r="L42" s="3" t="e">
        <f t="shared" si="4"/>
        <v>#NUM!</v>
      </c>
      <c r="M42" s="12" t="e">
        <f t="shared" si="5"/>
        <v>#NUM!</v>
      </c>
      <c r="N42" s="24"/>
      <c r="O42" s="24"/>
      <c r="P42" s="24"/>
    </row>
    <row r="43" spans="2:16" x14ac:dyDescent="0.2">
      <c r="B43" s="13">
        <f t="shared" si="6"/>
        <v>46296</v>
      </c>
      <c r="C43" s="19">
        <f t="shared" si="0"/>
        <v>0</v>
      </c>
      <c r="D43" s="3" t="e">
        <f t="shared" si="7"/>
        <v>#NUM!</v>
      </c>
      <c r="E43" s="12" t="e">
        <f t="shared" si="9"/>
        <v>#NUM!</v>
      </c>
      <c r="F43" s="3" t="e">
        <f t="shared" si="1"/>
        <v>#NUM!</v>
      </c>
      <c r="G43" s="12" t="e">
        <f t="shared" si="2"/>
        <v>#NUM!</v>
      </c>
      <c r="H43" s="14">
        <f>'Aktualny Kredyt'!H43</f>
        <v>0</v>
      </c>
      <c r="I43" s="3">
        <f t="shared" si="3"/>
        <v>0</v>
      </c>
      <c r="J43" s="3" t="e">
        <f t="shared" si="10"/>
        <v>#NUM!</v>
      </c>
      <c r="K43" s="5">
        <f t="shared" si="8"/>
        <v>34</v>
      </c>
      <c r="L43" s="3" t="e">
        <f t="shared" si="4"/>
        <v>#NUM!</v>
      </c>
      <c r="M43" s="12" t="e">
        <f t="shared" si="5"/>
        <v>#NUM!</v>
      </c>
      <c r="N43" s="24"/>
      <c r="O43" s="24"/>
      <c r="P43" s="24"/>
    </row>
    <row r="44" spans="2:16" x14ac:dyDescent="0.2">
      <c r="B44" s="13">
        <f t="shared" si="6"/>
        <v>46327</v>
      </c>
      <c r="C44" s="19">
        <f t="shared" si="0"/>
        <v>0</v>
      </c>
      <c r="D44" s="3" t="e">
        <f t="shared" si="7"/>
        <v>#NUM!</v>
      </c>
      <c r="E44" s="12" t="e">
        <f t="shared" si="9"/>
        <v>#NUM!</v>
      </c>
      <c r="F44" s="3" t="e">
        <f t="shared" si="1"/>
        <v>#NUM!</v>
      </c>
      <c r="G44" s="12" t="e">
        <f t="shared" si="2"/>
        <v>#NUM!</v>
      </c>
      <c r="H44" s="14">
        <f>'Aktualny Kredyt'!H44</f>
        <v>0</v>
      </c>
      <c r="I44" s="3">
        <f t="shared" si="3"/>
        <v>0</v>
      </c>
      <c r="J44" s="3" t="e">
        <f t="shared" si="10"/>
        <v>#NUM!</v>
      </c>
      <c r="K44" s="5">
        <f t="shared" si="8"/>
        <v>35</v>
      </c>
      <c r="L44" s="3" t="e">
        <f t="shared" si="4"/>
        <v>#NUM!</v>
      </c>
      <c r="M44" s="12" t="e">
        <f t="shared" si="5"/>
        <v>#NUM!</v>
      </c>
      <c r="N44" s="24"/>
      <c r="O44" s="24"/>
      <c r="P44" s="24"/>
    </row>
    <row r="45" spans="2:16" x14ac:dyDescent="0.2">
      <c r="B45" s="13">
        <f t="shared" si="6"/>
        <v>46357</v>
      </c>
      <c r="C45" s="19">
        <f t="shared" si="0"/>
        <v>0</v>
      </c>
      <c r="D45" s="3" t="e">
        <f t="shared" si="7"/>
        <v>#NUM!</v>
      </c>
      <c r="E45" s="12" t="e">
        <f t="shared" si="9"/>
        <v>#NUM!</v>
      </c>
      <c r="F45" s="3" t="e">
        <f t="shared" si="1"/>
        <v>#NUM!</v>
      </c>
      <c r="G45" s="12" t="e">
        <f t="shared" si="2"/>
        <v>#NUM!</v>
      </c>
      <c r="H45" s="14">
        <f>'Aktualny Kredyt'!H45</f>
        <v>0</v>
      </c>
      <c r="I45" s="3">
        <f t="shared" si="3"/>
        <v>0</v>
      </c>
      <c r="J45" s="3" t="e">
        <f t="shared" si="10"/>
        <v>#NUM!</v>
      </c>
      <c r="K45" s="5">
        <f t="shared" si="8"/>
        <v>36</v>
      </c>
      <c r="L45" s="3" t="e">
        <f t="shared" si="4"/>
        <v>#NUM!</v>
      </c>
      <c r="M45" s="12" t="e">
        <f t="shared" si="5"/>
        <v>#NUM!</v>
      </c>
      <c r="N45" s="24"/>
      <c r="O45" s="24"/>
      <c r="P45" s="24"/>
    </row>
    <row r="46" spans="2:16" x14ac:dyDescent="0.2">
      <c r="B46" s="13">
        <f t="shared" si="6"/>
        <v>46388</v>
      </c>
      <c r="C46" s="19">
        <f t="shared" si="0"/>
        <v>0</v>
      </c>
      <c r="D46" s="3" t="e">
        <f t="shared" si="7"/>
        <v>#NUM!</v>
      </c>
      <c r="E46" s="12" t="e">
        <f t="shared" si="9"/>
        <v>#NUM!</v>
      </c>
      <c r="F46" s="3" t="e">
        <f t="shared" si="1"/>
        <v>#NUM!</v>
      </c>
      <c r="G46" s="12" t="e">
        <f t="shared" si="2"/>
        <v>#NUM!</v>
      </c>
      <c r="H46" s="14">
        <f>'Aktualny Kredyt'!H46</f>
        <v>0</v>
      </c>
      <c r="I46" s="3">
        <f t="shared" si="3"/>
        <v>0</v>
      </c>
      <c r="J46" s="3" t="e">
        <f t="shared" si="10"/>
        <v>#NUM!</v>
      </c>
      <c r="K46" s="5">
        <f t="shared" si="8"/>
        <v>37</v>
      </c>
      <c r="L46" s="3" t="e">
        <f t="shared" si="4"/>
        <v>#NUM!</v>
      </c>
      <c r="M46" s="12" t="e">
        <f t="shared" si="5"/>
        <v>#NUM!</v>
      </c>
      <c r="N46" s="24"/>
      <c r="O46" s="24"/>
      <c r="P46" s="24"/>
    </row>
    <row r="47" spans="2:16" x14ac:dyDescent="0.2">
      <c r="B47" s="13">
        <f t="shared" si="6"/>
        <v>46419</v>
      </c>
      <c r="C47" s="19">
        <f t="shared" si="0"/>
        <v>0</v>
      </c>
      <c r="D47" s="3" t="e">
        <f t="shared" si="7"/>
        <v>#NUM!</v>
      </c>
      <c r="E47" s="12" t="e">
        <f t="shared" si="9"/>
        <v>#NUM!</v>
      </c>
      <c r="F47" s="3" t="e">
        <f t="shared" si="1"/>
        <v>#NUM!</v>
      </c>
      <c r="G47" s="12" t="e">
        <f t="shared" si="2"/>
        <v>#NUM!</v>
      </c>
      <c r="H47" s="14">
        <f>'Aktualny Kredyt'!H47</f>
        <v>0</v>
      </c>
      <c r="I47" s="3">
        <f t="shared" si="3"/>
        <v>0</v>
      </c>
      <c r="J47" s="3" t="e">
        <f t="shared" si="10"/>
        <v>#NUM!</v>
      </c>
      <c r="K47" s="5">
        <f t="shared" si="8"/>
        <v>38</v>
      </c>
      <c r="L47" s="3" t="e">
        <f t="shared" si="4"/>
        <v>#NUM!</v>
      </c>
      <c r="M47" s="12" t="e">
        <f t="shared" si="5"/>
        <v>#NUM!</v>
      </c>
      <c r="N47" s="24"/>
      <c r="O47" s="24"/>
      <c r="P47" s="24"/>
    </row>
    <row r="48" spans="2:16" x14ac:dyDescent="0.2">
      <c r="B48" s="13">
        <f t="shared" si="6"/>
        <v>46447</v>
      </c>
      <c r="C48" s="19">
        <f t="shared" si="0"/>
        <v>0</v>
      </c>
      <c r="D48" s="3" t="e">
        <f t="shared" si="7"/>
        <v>#NUM!</v>
      </c>
      <c r="E48" s="12" t="e">
        <f t="shared" si="9"/>
        <v>#NUM!</v>
      </c>
      <c r="F48" s="3" t="e">
        <f t="shared" si="1"/>
        <v>#NUM!</v>
      </c>
      <c r="G48" s="12" t="e">
        <f t="shared" si="2"/>
        <v>#NUM!</v>
      </c>
      <c r="H48" s="14">
        <f>'Aktualny Kredyt'!H48</f>
        <v>0</v>
      </c>
      <c r="I48" s="3">
        <f t="shared" si="3"/>
        <v>0</v>
      </c>
      <c r="J48" s="3" t="e">
        <f t="shared" si="10"/>
        <v>#NUM!</v>
      </c>
      <c r="K48" s="5">
        <f t="shared" si="8"/>
        <v>39</v>
      </c>
      <c r="L48" s="3" t="e">
        <f t="shared" si="4"/>
        <v>#NUM!</v>
      </c>
      <c r="M48" s="12" t="e">
        <f t="shared" si="5"/>
        <v>#NUM!</v>
      </c>
      <c r="N48" s="24"/>
      <c r="O48" s="24"/>
      <c r="P48" s="24"/>
    </row>
    <row r="49" spans="2:16" x14ac:dyDescent="0.2">
      <c r="B49" s="13">
        <f t="shared" si="6"/>
        <v>46478</v>
      </c>
      <c r="C49" s="19">
        <f t="shared" si="0"/>
        <v>0</v>
      </c>
      <c r="D49" s="3" t="e">
        <f t="shared" si="7"/>
        <v>#NUM!</v>
      </c>
      <c r="E49" s="12" t="e">
        <f t="shared" si="9"/>
        <v>#NUM!</v>
      </c>
      <c r="F49" s="3" t="e">
        <f t="shared" si="1"/>
        <v>#NUM!</v>
      </c>
      <c r="G49" s="12" t="e">
        <f t="shared" si="2"/>
        <v>#NUM!</v>
      </c>
      <c r="H49" s="14">
        <f>'Aktualny Kredyt'!H49</f>
        <v>0</v>
      </c>
      <c r="I49" s="3">
        <f t="shared" si="3"/>
        <v>0</v>
      </c>
      <c r="J49" s="3" t="e">
        <f t="shared" si="10"/>
        <v>#NUM!</v>
      </c>
      <c r="K49" s="5">
        <f t="shared" si="8"/>
        <v>40</v>
      </c>
      <c r="L49" s="3" t="e">
        <f t="shared" si="4"/>
        <v>#NUM!</v>
      </c>
      <c r="M49" s="12" t="e">
        <f t="shared" si="5"/>
        <v>#NUM!</v>
      </c>
      <c r="N49" s="24"/>
      <c r="O49" s="24"/>
      <c r="P49" s="24"/>
    </row>
    <row r="50" spans="2:16" x14ac:dyDescent="0.2">
      <c r="B50" s="13">
        <f t="shared" si="6"/>
        <v>46508</v>
      </c>
      <c r="C50" s="19">
        <f t="shared" si="0"/>
        <v>0</v>
      </c>
      <c r="D50" s="3" t="e">
        <f t="shared" si="7"/>
        <v>#NUM!</v>
      </c>
      <c r="E50" s="12" t="e">
        <f t="shared" si="9"/>
        <v>#NUM!</v>
      </c>
      <c r="F50" s="3" t="e">
        <f t="shared" si="1"/>
        <v>#NUM!</v>
      </c>
      <c r="G50" s="12" t="e">
        <f t="shared" si="2"/>
        <v>#NUM!</v>
      </c>
      <c r="H50" s="14">
        <f>'Aktualny Kredyt'!H50</f>
        <v>0</v>
      </c>
      <c r="I50" s="3">
        <f t="shared" si="3"/>
        <v>0</v>
      </c>
      <c r="J50" s="3" t="e">
        <f t="shared" si="10"/>
        <v>#NUM!</v>
      </c>
      <c r="K50" s="5">
        <f t="shared" si="8"/>
        <v>41</v>
      </c>
      <c r="L50" s="3" t="e">
        <f t="shared" si="4"/>
        <v>#NUM!</v>
      </c>
      <c r="M50" s="12" t="e">
        <f t="shared" si="5"/>
        <v>#NUM!</v>
      </c>
      <c r="N50" s="24"/>
      <c r="O50" s="24"/>
      <c r="P50" s="24"/>
    </row>
    <row r="51" spans="2:16" x14ac:dyDescent="0.2">
      <c r="B51" s="13">
        <f t="shared" si="6"/>
        <v>46539</v>
      </c>
      <c r="C51" s="19">
        <f t="shared" si="0"/>
        <v>0</v>
      </c>
      <c r="D51" s="3" t="e">
        <f t="shared" si="7"/>
        <v>#NUM!</v>
      </c>
      <c r="E51" s="12" t="e">
        <f t="shared" si="9"/>
        <v>#NUM!</v>
      </c>
      <c r="F51" s="3" t="e">
        <f t="shared" si="1"/>
        <v>#NUM!</v>
      </c>
      <c r="G51" s="12" t="e">
        <f t="shared" si="2"/>
        <v>#NUM!</v>
      </c>
      <c r="H51" s="14">
        <f>'Aktualny Kredyt'!H51</f>
        <v>0</v>
      </c>
      <c r="I51" s="3">
        <f t="shared" si="3"/>
        <v>0</v>
      </c>
      <c r="J51" s="3" t="e">
        <f t="shared" si="10"/>
        <v>#NUM!</v>
      </c>
      <c r="K51" s="5">
        <f t="shared" si="8"/>
        <v>42</v>
      </c>
      <c r="L51" s="3" t="e">
        <f t="shared" si="4"/>
        <v>#NUM!</v>
      </c>
      <c r="M51" s="12" t="e">
        <f t="shared" si="5"/>
        <v>#NUM!</v>
      </c>
      <c r="N51" s="24"/>
      <c r="O51" s="24"/>
      <c r="P51" s="24"/>
    </row>
    <row r="52" spans="2:16" x14ac:dyDescent="0.2">
      <c r="B52" s="13">
        <f t="shared" si="6"/>
        <v>46569</v>
      </c>
      <c r="C52" s="19">
        <f t="shared" si="0"/>
        <v>0</v>
      </c>
      <c r="D52" s="3" t="e">
        <f t="shared" si="7"/>
        <v>#NUM!</v>
      </c>
      <c r="E52" s="12" t="e">
        <f t="shared" si="9"/>
        <v>#NUM!</v>
      </c>
      <c r="F52" s="3" t="e">
        <f t="shared" si="1"/>
        <v>#NUM!</v>
      </c>
      <c r="G52" s="12" t="e">
        <f t="shared" si="2"/>
        <v>#NUM!</v>
      </c>
      <c r="H52" s="14">
        <f>'Aktualny Kredyt'!H52</f>
        <v>0</v>
      </c>
      <c r="I52" s="3">
        <f t="shared" si="3"/>
        <v>0</v>
      </c>
      <c r="J52" s="3" t="e">
        <f t="shared" si="10"/>
        <v>#NUM!</v>
      </c>
      <c r="K52" s="5">
        <f t="shared" si="8"/>
        <v>43</v>
      </c>
      <c r="L52" s="3" t="e">
        <f t="shared" si="4"/>
        <v>#NUM!</v>
      </c>
      <c r="M52" s="12" t="e">
        <f t="shared" si="5"/>
        <v>#NUM!</v>
      </c>
      <c r="N52" s="24"/>
      <c r="O52" s="24"/>
      <c r="P52" s="24"/>
    </row>
    <row r="53" spans="2:16" x14ac:dyDescent="0.2">
      <c r="B53" s="13">
        <f t="shared" si="6"/>
        <v>46600</v>
      </c>
      <c r="C53" s="19">
        <f t="shared" si="0"/>
        <v>0</v>
      </c>
      <c r="D53" s="3" t="e">
        <f t="shared" si="7"/>
        <v>#NUM!</v>
      </c>
      <c r="E53" s="12" t="e">
        <f t="shared" si="9"/>
        <v>#NUM!</v>
      </c>
      <c r="F53" s="3" t="e">
        <f t="shared" si="1"/>
        <v>#NUM!</v>
      </c>
      <c r="G53" s="12" t="e">
        <f t="shared" si="2"/>
        <v>#NUM!</v>
      </c>
      <c r="H53" s="14">
        <f>'Aktualny Kredyt'!H53</f>
        <v>0</v>
      </c>
      <c r="I53" s="3">
        <f t="shared" si="3"/>
        <v>0</v>
      </c>
      <c r="J53" s="3" t="e">
        <f t="shared" si="10"/>
        <v>#NUM!</v>
      </c>
      <c r="K53" s="5">
        <f t="shared" si="8"/>
        <v>44</v>
      </c>
      <c r="L53" s="3" t="e">
        <f t="shared" si="4"/>
        <v>#NUM!</v>
      </c>
      <c r="M53" s="12" t="e">
        <f t="shared" si="5"/>
        <v>#NUM!</v>
      </c>
      <c r="N53" s="24"/>
      <c r="O53" s="24"/>
      <c r="P53" s="24"/>
    </row>
    <row r="54" spans="2:16" x14ac:dyDescent="0.2">
      <c r="B54" s="13">
        <f t="shared" si="6"/>
        <v>46631</v>
      </c>
      <c r="C54" s="19">
        <f t="shared" si="0"/>
        <v>0</v>
      </c>
      <c r="D54" s="3" t="e">
        <f t="shared" si="7"/>
        <v>#NUM!</v>
      </c>
      <c r="E54" s="12" t="e">
        <f t="shared" si="9"/>
        <v>#NUM!</v>
      </c>
      <c r="F54" s="3" t="e">
        <f t="shared" si="1"/>
        <v>#NUM!</v>
      </c>
      <c r="G54" s="12" t="e">
        <f t="shared" si="2"/>
        <v>#NUM!</v>
      </c>
      <c r="H54" s="14">
        <f>'Aktualny Kredyt'!H54</f>
        <v>0</v>
      </c>
      <c r="I54" s="3">
        <f t="shared" si="3"/>
        <v>0</v>
      </c>
      <c r="J54" s="3" t="e">
        <f t="shared" si="10"/>
        <v>#NUM!</v>
      </c>
      <c r="K54" s="5">
        <f t="shared" si="8"/>
        <v>45</v>
      </c>
      <c r="L54" s="3" t="e">
        <f t="shared" si="4"/>
        <v>#NUM!</v>
      </c>
      <c r="M54" s="12" t="e">
        <f t="shared" si="5"/>
        <v>#NUM!</v>
      </c>
      <c r="N54" s="24"/>
      <c r="O54" s="24"/>
      <c r="P54" s="24"/>
    </row>
    <row r="55" spans="2:16" x14ac:dyDescent="0.2">
      <c r="B55" s="13">
        <f t="shared" si="6"/>
        <v>46661</v>
      </c>
      <c r="C55" s="19">
        <f t="shared" si="0"/>
        <v>0</v>
      </c>
      <c r="D55" s="3" t="e">
        <f t="shared" si="7"/>
        <v>#NUM!</v>
      </c>
      <c r="E55" s="12" t="e">
        <f t="shared" si="9"/>
        <v>#NUM!</v>
      </c>
      <c r="F55" s="3" t="e">
        <f t="shared" si="1"/>
        <v>#NUM!</v>
      </c>
      <c r="G55" s="12" t="e">
        <f t="shared" si="2"/>
        <v>#NUM!</v>
      </c>
      <c r="H55" s="14">
        <f>'Aktualny Kredyt'!H55</f>
        <v>0</v>
      </c>
      <c r="I55" s="3">
        <f t="shared" si="3"/>
        <v>0</v>
      </c>
      <c r="J55" s="3" t="e">
        <f t="shared" si="10"/>
        <v>#NUM!</v>
      </c>
      <c r="K55" s="5">
        <f t="shared" si="8"/>
        <v>46</v>
      </c>
      <c r="L55" s="3" t="e">
        <f t="shared" si="4"/>
        <v>#NUM!</v>
      </c>
      <c r="M55" s="12" t="e">
        <f t="shared" si="5"/>
        <v>#NUM!</v>
      </c>
      <c r="N55" s="24"/>
      <c r="O55" s="24"/>
      <c r="P55" s="24"/>
    </row>
    <row r="56" spans="2:16" x14ac:dyDescent="0.2">
      <c r="B56" s="13">
        <f t="shared" si="6"/>
        <v>46692</v>
      </c>
      <c r="C56" s="19">
        <f t="shared" si="0"/>
        <v>0</v>
      </c>
      <c r="D56" s="3" t="e">
        <f t="shared" si="7"/>
        <v>#NUM!</v>
      </c>
      <c r="E56" s="12" t="e">
        <f t="shared" si="9"/>
        <v>#NUM!</v>
      </c>
      <c r="F56" s="3" t="e">
        <f t="shared" si="1"/>
        <v>#NUM!</v>
      </c>
      <c r="G56" s="12" t="e">
        <f t="shared" si="2"/>
        <v>#NUM!</v>
      </c>
      <c r="H56" s="14">
        <f>'Aktualny Kredyt'!H56</f>
        <v>0</v>
      </c>
      <c r="I56" s="3">
        <f t="shared" si="3"/>
        <v>0</v>
      </c>
      <c r="J56" s="3" t="e">
        <f t="shared" si="10"/>
        <v>#NUM!</v>
      </c>
      <c r="K56" s="5">
        <f t="shared" si="8"/>
        <v>47</v>
      </c>
      <c r="L56" s="3" t="e">
        <f t="shared" si="4"/>
        <v>#NUM!</v>
      </c>
      <c r="M56" s="12" t="e">
        <f t="shared" si="5"/>
        <v>#NUM!</v>
      </c>
      <c r="N56" s="24"/>
      <c r="O56" s="24"/>
      <c r="P56" s="24"/>
    </row>
    <row r="57" spans="2:16" x14ac:dyDescent="0.2">
      <c r="B57" s="13">
        <f t="shared" si="6"/>
        <v>46722</v>
      </c>
      <c r="C57" s="19">
        <f t="shared" si="0"/>
        <v>0</v>
      </c>
      <c r="D57" s="3" t="e">
        <f t="shared" si="7"/>
        <v>#NUM!</v>
      </c>
      <c r="E57" s="12" t="e">
        <f t="shared" si="9"/>
        <v>#NUM!</v>
      </c>
      <c r="F57" s="3" t="e">
        <f t="shared" si="1"/>
        <v>#NUM!</v>
      </c>
      <c r="G57" s="12" t="e">
        <f t="shared" si="2"/>
        <v>#NUM!</v>
      </c>
      <c r="H57" s="14">
        <f>'Aktualny Kredyt'!H57</f>
        <v>0</v>
      </c>
      <c r="I57" s="3">
        <f t="shared" si="3"/>
        <v>0</v>
      </c>
      <c r="J57" s="3" t="e">
        <f t="shared" si="10"/>
        <v>#NUM!</v>
      </c>
      <c r="K57" s="5">
        <f t="shared" si="8"/>
        <v>48</v>
      </c>
      <c r="L57" s="3" t="e">
        <f t="shared" si="4"/>
        <v>#NUM!</v>
      </c>
      <c r="M57" s="12" t="e">
        <f t="shared" si="5"/>
        <v>#NUM!</v>
      </c>
      <c r="N57" s="24"/>
      <c r="O57" s="24"/>
      <c r="P57" s="24"/>
    </row>
    <row r="58" spans="2:16" x14ac:dyDescent="0.2">
      <c r="B58" s="13">
        <f t="shared" si="6"/>
        <v>46753</v>
      </c>
      <c r="C58" s="19">
        <f t="shared" si="0"/>
        <v>0</v>
      </c>
      <c r="D58" s="3" t="e">
        <f t="shared" si="7"/>
        <v>#NUM!</v>
      </c>
      <c r="E58" s="12" t="e">
        <f t="shared" si="9"/>
        <v>#NUM!</v>
      </c>
      <c r="F58" s="3" t="e">
        <f t="shared" si="1"/>
        <v>#NUM!</v>
      </c>
      <c r="G58" s="12" t="e">
        <f t="shared" si="2"/>
        <v>#NUM!</v>
      </c>
      <c r="H58" s="14">
        <f>'Aktualny Kredyt'!H58</f>
        <v>0</v>
      </c>
      <c r="I58" s="3">
        <f t="shared" si="3"/>
        <v>0</v>
      </c>
      <c r="J58" s="3" t="e">
        <f t="shared" si="10"/>
        <v>#NUM!</v>
      </c>
      <c r="K58" s="5">
        <f t="shared" si="8"/>
        <v>49</v>
      </c>
      <c r="L58" s="3" t="e">
        <f t="shared" si="4"/>
        <v>#NUM!</v>
      </c>
      <c r="M58" s="12" t="e">
        <f t="shared" si="5"/>
        <v>#NUM!</v>
      </c>
      <c r="N58" s="24"/>
      <c r="O58" s="24"/>
      <c r="P58" s="24"/>
    </row>
    <row r="59" spans="2:16" x14ac:dyDescent="0.2">
      <c r="B59" s="13">
        <f t="shared" si="6"/>
        <v>46784</v>
      </c>
      <c r="C59" s="19">
        <f t="shared" si="0"/>
        <v>0</v>
      </c>
      <c r="D59" s="3" t="e">
        <f t="shared" si="7"/>
        <v>#NUM!</v>
      </c>
      <c r="E59" s="12" t="e">
        <f t="shared" si="9"/>
        <v>#NUM!</v>
      </c>
      <c r="F59" s="3" t="e">
        <f t="shared" si="1"/>
        <v>#NUM!</v>
      </c>
      <c r="G59" s="12" t="e">
        <f t="shared" si="2"/>
        <v>#NUM!</v>
      </c>
      <c r="H59" s="14">
        <f>'Aktualny Kredyt'!H59</f>
        <v>0</v>
      </c>
      <c r="I59" s="3">
        <f t="shared" si="3"/>
        <v>0</v>
      </c>
      <c r="J59" s="3" t="e">
        <f t="shared" si="10"/>
        <v>#NUM!</v>
      </c>
      <c r="K59" s="5">
        <f t="shared" si="8"/>
        <v>50</v>
      </c>
      <c r="L59" s="3" t="e">
        <f t="shared" si="4"/>
        <v>#NUM!</v>
      </c>
      <c r="M59" s="12" t="e">
        <f t="shared" si="5"/>
        <v>#NUM!</v>
      </c>
      <c r="N59" s="24"/>
      <c r="O59" s="24"/>
      <c r="P59" s="24"/>
    </row>
    <row r="60" spans="2:16" x14ac:dyDescent="0.2">
      <c r="B60" s="13">
        <f t="shared" si="6"/>
        <v>46813</v>
      </c>
      <c r="C60" s="19">
        <f t="shared" si="0"/>
        <v>0</v>
      </c>
      <c r="D60" s="3" t="e">
        <f t="shared" si="7"/>
        <v>#NUM!</v>
      </c>
      <c r="E60" s="12" t="e">
        <f t="shared" si="9"/>
        <v>#NUM!</v>
      </c>
      <c r="F60" s="3" t="e">
        <f t="shared" si="1"/>
        <v>#NUM!</v>
      </c>
      <c r="G60" s="12" t="e">
        <f t="shared" si="2"/>
        <v>#NUM!</v>
      </c>
      <c r="H60" s="14">
        <f>'Aktualny Kredyt'!H60</f>
        <v>0</v>
      </c>
      <c r="I60" s="3">
        <f t="shared" si="3"/>
        <v>0</v>
      </c>
      <c r="J60" s="3" t="e">
        <f t="shared" si="10"/>
        <v>#NUM!</v>
      </c>
      <c r="K60" s="5">
        <f t="shared" si="8"/>
        <v>51</v>
      </c>
      <c r="L60" s="3" t="e">
        <f t="shared" si="4"/>
        <v>#NUM!</v>
      </c>
      <c r="M60" s="12" t="e">
        <f t="shared" si="5"/>
        <v>#NUM!</v>
      </c>
      <c r="N60" s="24"/>
      <c r="O60" s="24"/>
      <c r="P60" s="24"/>
    </row>
    <row r="61" spans="2:16" x14ac:dyDescent="0.2">
      <c r="B61" s="13">
        <f t="shared" si="6"/>
        <v>46844</v>
      </c>
      <c r="C61" s="19">
        <f t="shared" si="0"/>
        <v>0</v>
      </c>
      <c r="D61" s="3" t="e">
        <f t="shared" si="7"/>
        <v>#NUM!</v>
      </c>
      <c r="E61" s="12" t="e">
        <f t="shared" si="9"/>
        <v>#NUM!</v>
      </c>
      <c r="F61" s="3" t="e">
        <f t="shared" si="1"/>
        <v>#NUM!</v>
      </c>
      <c r="G61" s="12" t="e">
        <f t="shared" si="2"/>
        <v>#NUM!</v>
      </c>
      <c r="H61" s="14">
        <f>'Aktualny Kredyt'!H61</f>
        <v>0</v>
      </c>
      <c r="I61" s="3">
        <f t="shared" si="3"/>
        <v>0</v>
      </c>
      <c r="J61" s="3" t="e">
        <f t="shared" si="10"/>
        <v>#NUM!</v>
      </c>
      <c r="K61" s="5">
        <f t="shared" si="8"/>
        <v>52</v>
      </c>
      <c r="L61" s="3" t="e">
        <f t="shared" si="4"/>
        <v>#NUM!</v>
      </c>
      <c r="M61" s="12" t="e">
        <f t="shared" si="5"/>
        <v>#NUM!</v>
      </c>
      <c r="N61" s="24"/>
      <c r="O61" s="24"/>
      <c r="P61" s="24"/>
    </row>
    <row r="62" spans="2:16" x14ac:dyDescent="0.2">
      <c r="B62" s="13">
        <f t="shared" si="6"/>
        <v>46874</v>
      </c>
      <c r="C62" s="19">
        <f t="shared" si="0"/>
        <v>0</v>
      </c>
      <c r="D62" s="3" t="e">
        <f t="shared" si="7"/>
        <v>#NUM!</v>
      </c>
      <c r="E62" s="12" t="e">
        <f t="shared" si="9"/>
        <v>#NUM!</v>
      </c>
      <c r="F62" s="3" t="e">
        <f t="shared" si="1"/>
        <v>#NUM!</v>
      </c>
      <c r="G62" s="12" t="e">
        <f t="shared" si="2"/>
        <v>#NUM!</v>
      </c>
      <c r="H62" s="14">
        <f>'Aktualny Kredyt'!H62</f>
        <v>0</v>
      </c>
      <c r="I62" s="3">
        <f t="shared" si="3"/>
        <v>0</v>
      </c>
      <c r="J62" s="3" t="e">
        <f t="shared" si="10"/>
        <v>#NUM!</v>
      </c>
      <c r="K62" s="5">
        <f t="shared" si="8"/>
        <v>53</v>
      </c>
      <c r="L62" s="3" t="e">
        <f t="shared" si="4"/>
        <v>#NUM!</v>
      </c>
      <c r="M62" s="12" t="e">
        <f t="shared" si="5"/>
        <v>#NUM!</v>
      </c>
      <c r="N62" s="24"/>
      <c r="O62" s="24"/>
      <c r="P62" s="24"/>
    </row>
    <row r="63" spans="2:16" x14ac:dyDescent="0.2">
      <c r="B63" s="13">
        <f t="shared" si="6"/>
        <v>46905</v>
      </c>
      <c r="C63" s="19">
        <f t="shared" si="0"/>
        <v>0</v>
      </c>
      <c r="D63" s="3" t="e">
        <f t="shared" si="7"/>
        <v>#NUM!</v>
      </c>
      <c r="E63" s="12" t="e">
        <f t="shared" si="9"/>
        <v>#NUM!</v>
      </c>
      <c r="F63" s="3" t="e">
        <f t="shared" si="1"/>
        <v>#NUM!</v>
      </c>
      <c r="G63" s="12" t="e">
        <f t="shared" si="2"/>
        <v>#NUM!</v>
      </c>
      <c r="H63" s="14">
        <f>'Aktualny Kredyt'!H63</f>
        <v>0</v>
      </c>
      <c r="I63" s="3">
        <f t="shared" si="3"/>
        <v>0</v>
      </c>
      <c r="J63" s="3" t="e">
        <f t="shared" si="10"/>
        <v>#NUM!</v>
      </c>
      <c r="K63" s="5">
        <f t="shared" si="8"/>
        <v>54</v>
      </c>
      <c r="L63" s="3" t="e">
        <f t="shared" si="4"/>
        <v>#NUM!</v>
      </c>
      <c r="M63" s="12" t="e">
        <f t="shared" si="5"/>
        <v>#NUM!</v>
      </c>
      <c r="N63" s="24"/>
      <c r="O63" s="24"/>
      <c r="P63" s="24"/>
    </row>
    <row r="64" spans="2:16" x14ac:dyDescent="0.2">
      <c r="B64" s="13">
        <f t="shared" si="6"/>
        <v>46935</v>
      </c>
      <c r="C64" s="19">
        <f t="shared" si="0"/>
        <v>0</v>
      </c>
      <c r="D64" s="3" t="e">
        <f t="shared" si="7"/>
        <v>#NUM!</v>
      </c>
      <c r="E64" s="12" t="e">
        <f t="shared" si="9"/>
        <v>#NUM!</v>
      </c>
      <c r="F64" s="3" t="e">
        <f t="shared" si="1"/>
        <v>#NUM!</v>
      </c>
      <c r="G64" s="12" t="e">
        <f t="shared" si="2"/>
        <v>#NUM!</v>
      </c>
      <c r="H64" s="14">
        <f>'Aktualny Kredyt'!H64</f>
        <v>0</v>
      </c>
      <c r="I64" s="3">
        <f t="shared" si="3"/>
        <v>0</v>
      </c>
      <c r="J64" s="3" t="e">
        <f t="shared" si="10"/>
        <v>#NUM!</v>
      </c>
      <c r="K64" s="5">
        <f t="shared" si="8"/>
        <v>55</v>
      </c>
      <c r="L64" s="3" t="e">
        <f t="shared" si="4"/>
        <v>#NUM!</v>
      </c>
      <c r="M64" s="12" t="e">
        <f t="shared" si="5"/>
        <v>#NUM!</v>
      </c>
      <c r="N64" s="24"/>
      <c r="O64" s="24"/>
      <c r="P64" s="24"/>
    </row>
    <row r="65" spans="2:16" x14ac:dyDescent="0.2">
      <c r="B65" s="13">
        <f t="shared" si="6"/>
        <v>46966</v>
      </c>
      <c r="C65" s="19">
        <f t="shared" si="0"/>
        <v>0</v>
      </c>
      <c r="D65" s="3" t="e">
        <f t="shared" si="7"/>
        <v>#NUM!</v>
      </c>
      <c r="E65" s="12" t="e">
        <f t="shared" si="9"/>
        <v>#NUM!</v>
      </c>
      <c r="F65" s="3" t="e">
        <f t="shared" si="1"/>
        <v>#NUM!</v>
      </c>
      <c r="G65" s="12" t="e">
        <f t="shared" si="2"/>
        <v>#NUM!</v>
      </c>
      <c r="H65" s="14">
        <f>'Aktualny Kredyt'!H65</f>
        <v>0</v>
      </c>
      <c r="I65" s="3">
        <f t="shared" si="3"/>
        <v>0</v>
      </c>
      <c r="J65" s="3" t="e">
        <f t="shared" si="10"/>
        <v>#NUM!</v>
      </c>
      <c r="K65" s="5">
        <f t="shared" si="8"/>
        <v>56</v>
      </c>
      <c r="L65" s="3" t="e">
        <f t="shared" si="4"/>
        <v>#NUM!</v>
      </c>
      <c r="M65" s="12" t="e">
        <f t="shared" si="5"/>
        <v>#NUM!</v>
      </c>
      <c r="N65" s="24"/>
      <c r="O65" s="24"/>
      <c r="P65" s="24"/>
    </row>
    <row r="66" spans="2:16" x14ac:dyDescent="0.2">
      <c r="B66" s="13">
        <f t="shared" si="6"/>
        <v>46997</v>
      </c>
      <c r="C66" s="19">
        <f t="shared" si="0"/>
        <v>0</v>
      </c>
      <c r="D66" s="3" t="e">
        <f t="shared" si="7"/>
        <v>#NUM!</v>
      </c>
      <c r="E66" s="12" t="e">
        <f t="shared" si="9"/>
        <v>#NUM!</v>
      </c>
      <c r="F66" s="3" t="e">
        <f t="shared" si="1"/>
        <v>#NUM!</v>
      </c>
      <c r="G66" s="12" t="e">
        <f t="shared" si="2"/>
        <v>#NUM!</v>
      </c>
      <c r="H66" s="14">
        <f>'Aktualny Kredyt'!H66</f>
        <v>0</v>
      </c>
      <c r="I66" s="3">
        <f t="shared" si="3"/>
        <v>0</v>
      </c>
      <c r="J66" s="3" t="e">
        <f t="shared" si="10"/>
        <v>#NUM!</v>
      </c>
      <c r="K66" s="5">
        <f t="shared" si="8"/>
        <v>57</v>
      </c>
      <c r="L66" s="3" t="e">
        <f t="shared" si="4"/>
        <v>#NUM!</v>
      </c>
      <c r="M66" s="12" t="e">
        <f t="shared" si="5"/>
        <v>#NUM!</v>
      </c>
      <c r="N66" s="24"/>
      <c r="O66" s="24"/>
      <c r="P66" s="24"/>
    </row>
    <row r="67" spans="2:16" x14ac:dyDescent="0.2">
      <c r="B67" s="13">
        <f t="shared" si="6"/>
        <v>47027</v>
      </c>
      <c r="C67" s="19">
        <f t="shared" si="0"/>
        <v>0</v>
      </c>
      <c r="D67" s="3" t="e">
        <f t="shared" si="7"/>
        <v>#NUM!</v>
      </c>
      <c r="E67" s="12" t="e">
        <f t="shared" si="9"/>
        <v>#NUM!</v>
      </c>
      <c r="F67" s="3" t="e">
        <f t="shared" si="1"/>
        <v>#NUM!</v>
      </c>
      <c r="G67" s="12" t="e">
        <f t="shared" si="2"/>
        <v>#NUM!</v>
      </c>
      <c r="H67" s="14">
        <f>'Aktualny Kredyt'!H67</f>
        <v>0</v>
      </c>
      <c r="I67" s="3">
        <f t="shared" si="3"/>
        <v>0</v>
      </c>
      <c r="J67" s="3" t="e">
        <f t="shared" si="10"/>
        <v>#NUM!</v>
      </c>
      <c r="K67" s="5">
        <f t="shared" si="8"/>
        <v>58</v>
      </c>
      <c r="L67" s="3" t="e">
        <f t="shared" si="4"/>
        <v>#NUM!</v>
      </c>
      <c r="M67" s="12" t="e">
        <f t="shared" si="5"/>
        <v>#NUM!</v>
      </c>
      <c r="N67" s="24"/>
      <c r="O67" s="24"/>
      <c r="P67" s="24"/>
    </row>
    <row r="68" spans="2:16" x14ac:dyDescent="0.2">
      <c r="B68" s="13">
        <f t="shared" si="6"/>
        <v>47058</v>
      </c>
      <c r="C68" s="19">
        <f t="shared" si="0"/>
        <v>0</v>
      </c>
      <c r="D68" s="3" t="e">
        <f t="shared" si="7"/>
        <v>#NUM!</v>
      </c>
      <c r="E68" s="12" t="e">
        <f t="shared" si="9"/>
        <v>#NUM!</v>
      </c>
      <c r="F68" s="3" t="e">
        <f t="shared" si="1"/>
        <v>#NUM!</v>
      </c>
      <c r="G68" s="12" t="e">
        <f t="shared" si="2"/>
        <v>#NUM!</v>
      </c>
      <c r="H68" s="14">
        <f>'Aktualny Kredyt'!H68</f>
        <v>0</v>
      </c>
      <c r="I68" s="3">
        <f t="shared" si="3"/>
        <v>0</v>
      </c>
      <c r="J68" s="3" t="e">
        <f t="shared" si="10"/>
        <v>#NUM!</v>
      </c>
      <c r="K68" s="5">
        <f t="shared" si="8"/>
        <v>59</v>
      </c>
      <c r="L68" s="3" t="e">
        <f t="shared" si="4"/>
        <v>#NUM!</v>
      </c>
      <c r="M68" s="12" t="e">
        <f t="shared" si="5"/>
        <v>#NUM!</v>
      </c>
      <c r="N68" s="24"/>
      <c r="O68" s="24"/>
      <c r="P68" s="24"/>
    </row>
    <row r="69" spans="2:16" x14ac:dyDescent="0.2">
      <c r="B69" s="13">
        <f t="shared" si="6"/>
        <v>47088</v>
      </c>
      <c r="C69" s="19">
        <f t="shared" si="0"/>
        <v>0</v>
      </c>
      <c r="D69" s="3" t="e">
        <f t="shared" si="7"/>
        <v>#NUM!</v>
      </c>
      <c r="E69" s="12" t="e">
        <f t="shared" si="9"/>
        <v>#NUM!</v>
      </c>
      <c r="F69" s="3" t="e">
        <f t="shared" si="1"/>
        <v>#NUM!</v>
      </c>
      <c r="G69" s="12" t="e">
        <f t="shared" si="2"/>
        <v>#NUM!</v>
      </c>
      <c r="H69" s="14">
        <f>'Aktualny Kredyt'!H69</f>
        <v>0</v>
      </c>
      <c r="I69" s="3">
        <f t="shared" si="3"/>
        <v>0</v>
      </c>
      <c r="J69" s="3" t="e">
        <f t="shared" si="10"/>
        <v>#NUM!</v>
      </c>
      <c r="K69" s="5">
        <f t="shared" si="8"/>
        <v>60</v>
      </c>
      <c r="L69" s="3" t="e">
        <f t="shared" si="4"/>
        <v>#NUM!</v>
      </c>
      <c r="M69" s="12" t="e">
        <f t="shared" si="5"/>
        <v>#NUM!</v>
      </c>
      <c r="N69" s="24"/>
      <c r="O69" s="24"/>
      <c r="P69" s="24"/>
    </row>
    <row r="70" spans="2:16" x14ac:dyDescent="0.2">
      <c r="B70" s="13">
        <f t="shared" si="6"/>
        <v>47119</v>
      </c>
      <c r="C70" s="19">
        <f t="shared" si="0"/>
        <v>0</v>
      </c>
      <c r="D70" s="3" t="e">
        <f t="shared" si="7"/>
        <v>#NUM!</v>
      </c>
      <c r="E70" s="12" t="e">
        <f t="shared" si="9"/>
        <v>#NUM!</v>
      </c>
      <c r="F70" s="3" t="e">
        <f t="shared" si="1"/>
        <v>#NUM!</v>
      </c>
      <c r="G70" s="12" t="e">
        <f t="shared" si="2"/>
        <v>#NUM!</v>
      </c>
      <c r="H70" s="14">
        <f>'Aktualny Kredyt'!H70</f>
        <v>0</v>
      </c>
      <c r="I70" s="3">
        <f t="shared" si="3"/>
        <v>0</v>
      </c>
      <c r="J70" s="3" t="e">
        <f t="shared" si="10"/>
        <v>#NUM!</v>
      </c>
      <c r="K70" s="5">
        <f t="shared" si="8"/>
        <v>61</v>
      </c>
      <c r="L70" s="3" t="e">
        <f t="shared" si="4"/>
        <v>#NUM!</v>
      </c>
      <c r="M70" s="12" t="e">
        <f t="shared" si="5"/>
        <v>#NUM!</v>
      </c>
      <c r="N70" s="24"/>
      <c r="O70" s="24"/>
      <c r="P70" s="24"/>
    </row>
    <row r="71" spans="2:16" x14ac:dyDescent="0.2">
      <c r="B71" s="13">
        <f t="shared" si="6"/>
        <v>47150</v>
      </c>
      <c r="C71" s="19">
        <f t="shared" si="0"/>
        <v>0</v>
      </c>
      <c r="D71" s="3" t="e">
        <f t="shared" si="7"/>
        <v>#NUM!</v>
      </c>
      <c r="E71" s="12" t="e">
        <f t="shared" si="9"/>
        <v>#NUM!</v>
      </c>
      <c r="F71" s="3" t="e">
        <f t="shared" si="1"/>
        <v>#NUM!</v>
      </c>
      <c r="G71" s="12" t="e">
        <f t="shared" si="2"/>
        <v>#NUM!</v>
      </c>
      <c r="H71" s="14">
        <f>'Aktualny Kredyt'!H71</f>
        <v>0</v>
      </c>
      <c r="I71" s="3">
        <f t="shared" si="3"/>
        <v>0</v>
      </c>
      <c r="J71" s="3" t="e">
        <f t="shared" si="10"/>
        <v>#NUM!</v>
      </c>
      <c r="K71" s="5">
        <f t="shared" si="8"/>
        <v>62</v>
      </c>
      <c r="L71" s="3" t="e">
        <f t="shared" si="4"/>
        <v>#NUM!</v>
      </c>
      <c r="M71" s="12" t="e">
        <f t="shared" si="5"/>
        <v>#NUM!</v>
      </c>
      <c r="N71" s="24"/>
      <c r="O71" s="24"/>
      <c r="P71" s="24"/>
    </row>
    <row r="72" spans="2:16" x14ac:dyDescent="0.2">
      <c r="B72" s="13">
        <f t="shared" si="6"/>
        <v>47178</v>
      </c>
      <c r="C72" s="19">
        <f t="shared" si="0"/>
        <v>0</v>
      </c>
      <c r="D72" s="3" t="e">
        <f t="shared" si="7"/>
        <v>#NUM!</v>
      </c>
      <c r="E72" s="12" t="e">
        <f t="shared" si="9"/>
        <v>#NUM!</v>
      </c>
      <c r="F72" s="3" t="e">
        <f t="shared" si="1"/>
        <v>#NUM!</v>
      </c>
      <c r="G72" s="12" t="e">
        <f t="shared" si="2"/>
        <v>#NUM!</v>
      </c>
      <c r="H72" s="14">
        <f>'Aktualny Kredyt'!H72</f>
        <v>0</v>
      </c>
      <c r="I72" s="3">
        <f t="shared" si="3"/>
        <v>0</v>
      </c>
      <c r="J72" s="3" t="e">
        <f t="shared" si="10"/>
        <v>#NUM!</v>
      </c>
      <c r="K72" s="5">
        <f t="shared" si="8"/>
        <v>63</v>
      </c>
      <c r="L72" s="3" t="e">
        <f t="shared" si="4"/>
        <v>#NUM!</v>
      </c>
      <c r="M72" s="12" t="e">
        <f t="shared" si="5"/>
        <v>#NUM!</v>
      </c>
      <c r="N72" s="24"/>
      <c r="O72" s="24"/>
      <c r="P72" s="24"/>
    </row>
    <row r="73" spans="2:16" x14ac:dyDescent="0.2">
      <c r="B73" s="13">
        <f t="shared" si="6"/>
        <v>47209</v>
      </c>
      <c r="C73" s="19">
        <f t="shared" si="0"/>
        <v>0</v>
      </c>
      <c r="D73" s="3" t="e">
        <f t="shared" si="7"/>
        <v>#NUM!</v>
      </c>
      <c r="E73" s="12" t="e">
        <f t="shared" si="9"/>
        <v>#NUM!</v>
      </c>
      <c r="F73" s="3" t="e">
        <f t="shared" si="1"/>
        <v>#NUM!</v>
      </c>
      <c r="G73" s="12" t="e">
        <f t="shared" si="2"/>
        <v>#NUM!</v>
      </c>
      <c r="H73" s="14">
        <f>'Aktualny Kredyt'!H73</f>
        <v>0</v>
      </c>
      <c r="I73" s="3">
        <f t="shared" si="3"/>
        <v>0</v>
      </c>
      <c r="J73" s="3" t="e">
        <f t="shared" si="10"/>
        <v>#NUM!</v>
      </c>
      <c r="K73" s="5">
        <f t="shared" si="8"/>
        <v>64</v>
      </c>
      <c r="L73" s="3" t="e">
        <f t="shared" si="4"/>
        <v>#NUM!</v>
      </c>
      <c r="M73" s="12" t="e">
        <f t="shared" si="5"/>
        <v>#NUM!</v>
      </c>
      <c r="N73" s="24"/>
      <c r="O73" s="24"/>
      <c r="P73" s="24"/>
    </row>
    <row r="74" spans="2:16" x14ac:dyDescent="0.2">
      <c r="B74" s="13">
        <f t="shared" si="6"/>
        <v>47239</v>
      </c>
      <c r="C74" s="19">
        <f t="shared" si="0"/>
        <v>0</v>
      </c>
      <c r="D74" s="3" t="e">
        <f t="shared" si="7"/>
        <v>#NUM!</v>
      </c>
      <c r="E74" s="12" t="e">
        <f t="shared" si="9"/>
        <v>#NUM!</v>
      </c>
      <c r="F74" s="3" t="e">
        <f t="shared" si="1"/>
        <v>#NUM!</v>
      </c>
      <c r="G74" s="12" t="e">
        <f t="shared" si="2"/>
        <v>#NUM!</v>
      </c>
      <c r="H74" s="14">
        <f>'Aktualny Kredyt'!H74</f>
        <v>0</v>
      </c>
      <c r="I74" s="3">
        <f t="shared" si="3"/>
        <v>0</v>
      </c>
      <c r="J74" s="3" t="e">
        <f t="shared" si="10"/>
        <v>#NUM!</v>
      </c>
      <c r="K74" s="5">
        <f t="shared" si="8"/>
        <v>65</v>
      </c>
      <c r="L74" s="3" t="e">
        <f t="shared" si="4"/>
        <v>#NUM!</v>
      </c>
      <c r="M74" s="12" t="e">
        <f t="shared" si="5"/>
        <v>#NUM!</v>
      </c>
      <c r="N74" s="24"/>
      <c r="O74" s="24"/>
      <c r="P74" s="24"/>
    </row>
    <row r="75" spans="2:16" x14ac:dyDescent="0.2">
      <c r="B75" s="13">
        <f t="shared" si="6"/>
        <v>47270</v>
      </c>
      <c r="C75" s="19">
        <f t="shared" ref="C75:C138" si="11">$D$4</f>
        <v>0</v>
      </c>
      <c r="D75" s="3" t="e">
        <f t="shared" si="7"/>
        <v>#NUM!</v>
      </c>
      <c r="E75" s="12" t="e">
        <f t="shared" si="9"/>
        <v>#NUM!</v>
      </c>
      <c r="F75" s="3" t="e">
        <f t="shared" ref="F75:F138" si="12">D75*C75/12</f>
        <v>#NUM!</v>
      </c>
      <c r="G75" s="12" t="e">
        <f t="shared" ref="G75:G138" si="13">MIN(E75-F75,D75)</f>
        <v>#NUM!</v>
      </c>
      <c r="H75" s="14">
        <f>'Aktualny Kredyt'!H75</f>
        <v>0</v>
      </c>
      <c r="I75" s="3">
        <f t="shared" ref="I75:I138" si="14">IF(H75=0,0,MAX(IF(H75&gt;0,D75*0.005,0),300))</f>
        <v>0</v>
      </c>
      <c r="J75" s="3" t="e">
        <f t="shared" si="10"/>
        <v>#NUM!</v>
      </c>
      <c r="K75" s="5">
        <f t="shared" si="8"/>
        <v>66</v>
      </c>
      <c r="L75" s="3" t="e">
        <f t="shared" ref="L75:L138" si="15">L74+F75</f>
        <v>#NUM!</v>
      </c>
      <c r="M75" s="12" t="e">
        <f t="shared" ref="M75:M138" si="16">M74+G75+H75</f>
        <v>#NUM!</v>
      </c>
      <c r="N75" s="24"/>
      <c r="O75" s="24"/>
      <c r="P75" s="24"/>
    </row>
    <row r="76" spans="2:16" x14ac:dyDescent="0.2">
      <c r="B76" s="13">
        <f t="shared" ref="B76:B139" si="17">EDATE(B75,1)</f>
        <v>47300</v>
      </c>
      <c r="C76" s="19">
        <f t="shared" si="11"/>
        <v>0</v>
      </c>
      <c r="D76" s="3" t="e">
        <f t="shared" ref="D76:D139" si="18">IF(J75&lt;=0,0,J75)</f>
        <v>#NUM!</v>
      </c>
      <c r="E76" s="12" t="e">
        <f t="shared" si="9"/>
        <v>#NUM!</v>
      </c>
      <c r="F76" s="3" t="e">
        <f t="shared" si="12"/>
        <v>#NUM!</v>
      </c>
      <c r="G76" s="12" t="e">
        <f t="shared" si="13"/>
        <v>#NUM!</v>
      </c>
      <c r="H76" s="14">
        <f>'Aktualny Kredyt'!H76</f>
        <v>0</v>
      </c>
      <c r="I76" s="3">
        <f t="shared" si="14"/>
        <v>0</v>
      </c>
      <c r="J76" s="3" t="e">
        <f t="shared" si="10"/>
        <v>#NUM!</v>
      </c>
      <c r="K76" s="5">
        <f t="shared" ref="K76:K139" si="19">K75+1</f>
        <v>67</v>
      </c>
      <c r="L76" s="3" t="e">
        <f t="shared" si="15"/>
        <v>#NUM!</v>
      </c>
      <c r="M76" s="12" t="e">
        <f t="shared" si="16"/>
        <v>#NUM!</v>
      </c>
      <c r="N76" s="24"/>
      <c r="O76" s="24"/>
      <c r="P76" s="24"/>
    </row>
    <row r="77" spans="2:16" x14ac:dyDescent="0.2">
      <c r="B77" s="13">
        <f t="shared" si="17"/>
        <v>47331</v>
      </c>
      <c r="C77" s="19">
        <f t="shared" si="11"/>
        <v>0</v>
      </c>
      <c r="D77" s="3" t="e">
        <f t="shared" si="18"/>
        <v>#NUM!</v>
      </c>
      <c r="E77" s="12" t="e">
        <f t="shared" ref="E77:E140" si="20">IF(J76&lt;=0,0,-PMT(C77/12,$D$6,$D$3))</f>
        <v>#NUM!</v>
      </c>
      <c r="F77" s="3" t="e">
        <f t="shared" si="12"/>
        <v>#NUM!</v>
      </c>
      <c r="G77" s="12" t="e">
        <f t="shared" si="13"/>
        <v>#NUM!</v>
      </c>
      <c r="H77" s="14">
        <f>'Aktualny Kredyt'!H77</f>
        <v>0</v>
      </c>
      <c r="I77" s="3">
        <f t="shared" si="14"/>
        <v>0</v>
      </c>
      <c r="J77" s="3" t="e">
        <f t="shared" si="10"/>
        <v>#NUM!</v>
      </c>
      <c r="K77" s="5">
        <f t="shared" si="19"/>
        <v>68</v>
      </c>
      <c r="L77" s="3" t="e">
        <f t="shared" si="15"/>
        <v>#NUM!</v>
      </c>
      <c r="M77" s="12" t="e">
        <f t="shared" si="16"/>
        <v>#NUM!</v>
      </c>
      <c r="N77" s="24"/>
      <c r="O77" s="24"/>
      <c r="P77" s="24"/>
    </row>
    <row r="78" spans="2:16" x14ac:dyDescent="0.2">
      <c r="B78" s="13">
        <f t="shared" si="17"/>
        <v>47362</v>
      </c>
      <c r="C78" s="19">
        <f t="shared" si="11"/>
        <v>0</v>
      </c>
      <c r="D78" s="3" t="e">
        <f t="shared" si="18"/>
        <v>#NUM!</v>
      </c>
      <c r="E78" s="12" t="e">
        <f t="shared" si="20"/>
        <v>#NUM!</v>
      </c>
      <c r="F78" s="3" t="e">
        <f t="shared" si="12"/>
        <v>#NUM!</v>
      </c>
      <c r="G78" s="12" t="e">
        <f t="shared" si="13"/>
        <v>#NUM!</v>
      </c>
      <c r="H78" s="14">
        <f>'Aktualny Kredyt'!H78</f>
        <v>0</v>
      </c>
      <c r="I78" s="3">
        <f t="shared" si="14"/>
        <v>0</v>
      </c>
      <c r="J78" s="3" t="e">
        <f t="shared" ref="J78:J141" si="21">D78-G78-H78</f>
        <v>#NUM!</v>
      </c>
      <c r="K78" s="5">
        <f t="shared" si="19"/>
        <v>69</v>
      </c>
      <c r="L78" s="3" t="e">
        <f t="shared" si="15"/>
        <v>#NUM!</v>
      </c>
      <c r="M78" s="12" t="e">
        <f t="shared" si="16"/>
        <v>#NUM!</v>
      </c>
      <c r="N78" s="24"/>
      <c r="O78" s="24"/>
      <c r="P78" s="24"/>
    </row>
    <row r="79" spans="2:16" x14ac:dyDescent="0.2">
      <c r="B79" s="13">
        <f t="shared" si="17"/>
        <v>47392</v>
      </c>
      <c r="C79" s="19">
        <f t="shared" si="11"/>
        <v>0</v>
      </c>
      <c r="D79" s="3" t="e">
        <f t="shared" si="18"/>
        <v>#NUM!</v>
      </c>
      <c r="E79" s="12" t="e">
        <f t="shared" si="20"/>
        <v>#NUM!</v>
      </c>
      <c r="F79" s="3" t="e">
        <f t="shared" si="12"/>
        <v>#NUM!</v>
      </c>
      <c r="G79" s="12" t="e">
        <f t="shared" si="13"/>
        <v>#NUM!</v>
      </c>
      <c r="H79" s="14">
        <f>'Aktualny Kredyt'!H79</f>
        <v>0</v>
      </c>
      <c r="I79" s="3">
        <f t="shared" si="14"/>
        <v>0</v>
      </c>
      <c r="J79" s="3" t="e">
        <f t="shared" si="21"/>
        <v>#NUM!</v>
      </c>
      <c r="K79" s="5">
        <f t="shared" si="19"/>
        <v>70</v>
      </c>
      <c r="L79" s="3" t="e">
        <f t="shared" si="15"/>
        <v>#NUM!</v>
      </c>
      <c r="M79" s="12" t="e">
        <f t="shared" si="16"/>
        <v>#NUM!</v>
      </c>
      <c r="N79" s="24"/>
      <c r="O79" s="24"/>
      <c r="P79" s="24"/>
    </row>
    <row r="80" spans="2:16" x14ac:dyDescent="0.2">
      <c r="B80" s="13">
        <f t="shared" si="17"/>
        <v>47423</v>
      </c>
      <c r="C80" s="19">
        <f t="shared" si="11"/>
        <v>0</v>
      </c>
      <c r="D80" s="3" t="e">
        <f t="shared" si="18"/>
        <v>#NUM!</v>
      </c>
      <c r="E80" s="12" t="e">
        <f t="shared" si="20"/>
        <v>#NUM!</v>
      </c>
      <c r="F80" s="3" t="e">
        <f t="shared" si="12"/>
        <v>#NUM!</v>
      </c>
      <c r="G80" s="12" t="e">
        <f t="shared" si="13"/>
        <v>#NUM!</v>
      </c>
      <c r="H80" s="14">
        <f>'Aktualny Kredyt'!H80</f>
        <v>0</v>
      </c>
      <c r="I80" s="3">
        <f t="shared" si="14"/>
        <v>0</v>
      </c>
      <c r="J80" s="3" t="e">
        <f t="shared" si="21"/>
        <v>#NUM!</v>
      </c>
      <c r="K80" s="5">
        <f t="shared" si="19"/>
        <v>71</v>
      </c>
      <c r="L80" s="3" t="e">
        <f t="shared" si="15"/>
        <v>#NUM!</v>
      </c>
      <c r="M80" s="12" t="e">
        <f t="shared" si="16"/>
        <v>#NUM!</v>
      </c>
      <c r="N80" s="24"/>
      <c r="O80" s="24"/>
      <c r="P80" s="24"/>
    </row>
    <row r="81" spans="2:16" x14ac:dyDescent="0.2">
      <c r="B81" s="13">
        <f t="shared" si="17"/>
        <v>47453</v>
      </c>
      <c r="C81" s="19">
        <f t="shared" si="11"/>
        <v>0</v>
      </c>
      <c r="D81" s="3" t="e">
        <f t="shared" si="18"/>
        <v>#NUM!</v>
      </c>
      <c r="E81" s="12" t="e">
        <f t="shared" si="20"/>
        <v>#NUM!</v>
      </c>
      <c r="F81" s="3" t="e">
        <f t="shared" si="12"/>
        <v>#NUM!</v>
      </c>
      <c r="G81" s="12" t="e">
        <f t="shared" si="13"/>
        <v>#NUM!</v>
      </c>
      <c r="H81" s="14">
        <f>'Aktualny Kredyt'!H81</f>
        <v>0</v>
      </c>
      <c r="I81" s="3">
        <f t="shared" si="14"/>
        <v>0</v>
      </c>
      <c r="J81" s="3" t="e">
        <f t="shared" si="21"/>
        <v>#NUM!</v>
      </c>
      <c r="K81" s="5">
        <f t="shared" si="19"/>
        <v>72</v>
      </c>
      <c r="L81" s="3" t="e">
        <f t="shared" si="15"/>
        <v>#NUM!</v>
      </c>
      <c r="M81" s="12" t="e">
        <f t="shared" si="16"/>
        <v>#NUM!</v>
      </c>
      <c r="N81" s="24"/>
      <c r="O81" s="24"/>
      <c r="P81" s="24"/>
    </row>
    <row r="82" spans="2:16" x14ac:dyDescent="0.2">
      <c r="B82" s="13">
        <f t="shared" si="17"/>
        <v>47484</v>
      </c>
      <c r="C82" s="19">
        <f t="shared" si="11"/>
        <v>0</v>
      </c>
      <c r="D82" s="3" t="e">
        <f t="shared" si="18"/>
        <v>#NUM!</v>
      </c>
      <c r="E82" s="12" t="e">
        <f t="shared" si="20"/>
        <v>#NUM!</v>
      </c>
      <c r="F82" s="3" t="e">
        <f t="shared" si="12"/>
        <v>#NUM!</v>
      </c>
      <c r="G82" s="12" t="e">
        <f t="shared" si="13"/>
        <v>#NUM!</v>
      </c>
      <c r="H82" s="14">
        <f>'Aktualny Kredyt'!H82</f>
        <v>0</v>
      </c>
      <c r="I82" s="3">
        <f t="shared" si="14"/>
        <v>0</v>
      </c>
      <c r="J82" s="3" t="e">
        <f t="shared" si="21"/>
        <v>#NUM!</v>
      </c>
      <c r="K82" s="5">
        <f t="shared" si="19"/>
        <v>73</v>
      </c>
      <c r="L82" s="3" t="e">
        <f t="shared" si="15"/>
        <v>#NUM!</v>
      </c>
      <c r="M82" s="12" t="e">
        <f t="shared" si="16"/>
        <v>#NUM!</v>
      </c>
      <c r="N82" s="24"/>
      <c r="O82" s="24"/>
      <c r="P82" s="24"/>
    </row>
    <row r="83" spans="2:16" x14ac:dyDescent="0.2">
      <c r="B83" s="13">
        <f t="shared" si="17"/>
        <v>47515</v>
      </c>
      <c r="C83" s="19">
        <f t="shared" si="11"/>
        <v>0</v>
      </c>
      <c r="D83" s="3" t="e">
        <f t="shared" si="18"/>
        <v>#NUM!</v>
      </c>
      <c r="E83" s="12" t="e">
        <f t="shared" si="20"/>
        <v>#NUM!</v>
      </c>
      <c r="F83" s="3" t="e">
        <f t="shared" si="12"/>
        <v>#NUM!</v>
      </c>
      <c r="G83" s="12" t="e">
        <f t="shared" si="13"/>
        <v>#NUM!</v>
      </c>
      <c r="H83" s="14">
        <f>'Aktualny Kredyt'!H83</f>
        <v>0</v>
      </c>
      <c r="I83" s="3">
        <f t="shared" si="14"/>
        <v>0</v>
      </c>
      <c r="J83" s="3" t="e">
        <f t="shared" si="21"/>
        <v>#NUM!</v>
      </c>
      <c r="K83" s="5">
        <f t="shared" si="19"/>
        <v>74</v>
      </c>
      <c r="L83" s="3" t="e">
        <f t="shared" si="15"/>
        <v>#NUM!</v>
      </c>
      <c r="M83" s="12" t="e">
        <f t="shared" si="16"/>
        <v>#NUM!</v>
      </c>
      <c r="N83" s="24"/>
      <c r="O83" s="24"/>
      <c r="P83" s="24"/>
    </row>
    <row r="84" spans="2:16" x14ac:dyDescent="0.2">
      <c r="B84" s="13">
        <f t="shared" si="17"/>
        <v>47543</v>
      </c>
      <c r="C84" s="19">
        <f t="shared" si="11"/>
        <v>0</v>
      </c>
      <c r="D84" s="3" t="e">
        <f t="shared" si="18"/>
        <v>#NUM!</v>
      </c>
      <c r="E84" s="12" t="e">
        <f t="shared" si="20"/>
        <v>#NUM!</v>
      </c>
      <c r="F84" s="3" t="e">
        <f t="shared" si="12"/>
        <v>#NUM!</v>
      </c>
      <c r="G84" s="12" t="e">
        <f t="shared" si="13"/>
        <v>#NUM!</v>
      </c>
      <c r="H84" s="14">
        <f>'Aktualny Kredyt'!H84</f>
        <v>0</v>
      </c>
      <c r="I84" s="3">
        <f t="shared" si="14"/>
        <v>0</v>
      </c>
      <c r="J84" s="3" t="e">
        <f t="shared" si="21"/>
        <v>#NUM!</v>
      </c>
      <c r="K84" s="5">
        <f t="shared" si="19"/>
        <v>75</v>
      </c>
      <c r="L84" s="3" t="e">
        <f t="shared" si="15"/>
        <v>#NUM!</v>
      </c>
      <c r="M84" s="12" t="e">
        <f t="shared" si="16"/>
        <v>#NUM!</v>
      </c>
      <c r="N84" s="24"/>
      <c r="O84" s="24"/>
      <c r="P84" s="24"/>
    </row>
    <row r="85" spans="2:16" x14ac:dyDescent="0.2">
      <c r="B85" s="13">
        <f t="shared" si="17"/>
        <v>47574</v>
      </c>
      <c r="C85" s="19">
        <f t="shared" si="11"/>
        <v>0</v>
      </c>
      <c r="D85" s="3" t="e">
        <f t="shared" si="18"/>
        <v>#NUM!</v>
      </c>
      <c r="E85" s="12" t="e">
        <f t="shared" si="20"/>
        <v>#NUM!</v>
      </c>
      <c r="F85" s="3" t="e">
        <f t="shared" si="12"/>
        <v>#NUM!</v>
      </c>
      <c r="G85" s="12" t="e">
        <f t="shared" si="13"/>
        <v>#NUM!</v>
      </c>
      <c r="H85" s="14">
        <f>'Aktualny Kredyt'!H85</f>
        <v>0</v>
      </c>
      <c r="I85" s="3">
        <f t="shared" si="14"/>
        <v>0</v>
      </c>
      <c r="J85" s="3" t="e">
        <f t="shared" si="21"/>
        <v>#NUM!</v>
      </c>
      <c r="K85" s="5">
        <f t="shared" si="19"/>
        <v>76</v>
      </c>
      <c r="L85" s="3" t="e">
        <f t="shared" si="15"/>
        <v>#NUM!</v>
      </c>
      <c r="M85" s="12" t="e">
        <f t="shared" si="16"/>
        <v>#NUM!</v>
      </c>
      <c r="N85" s="24"/>
      <c r="O85" s="24"/>
      <c r="P85" s="24"/>
    </row>
    <row r="86" spans="2:16" x14ac:dyDescent="0.2">
      <c r="B86" s="13">
        <f t="shared" si="17"/>
        <v>47604</v>
      </c>
      <c r="C86" s="19">
        <f t="shared" si="11"/>
        <v>0</v>
      </c>
      <c r="D86" s="3" t="e">
        <f t="shared" si="18"/>
        <v>#NUM!</v>
      </c>
      <c r="E86" s="12" t="e">
        <f t="shared" si="20"/>
        <v>#NUM!</v>
      </c>
      <c r="F86" s="3" t="e">
        <f t="shared" si="12"/>
        <v>#NUM!</v>
      </c>
      <c r="G86" s="12" t="e">
        <f t="shared" si="13"/>
        <v>#NUM!</v>
      </c>
      <c r="H86" s="14">
        <f>'Aktualny Kredyt'!H86</f>
        <v>0</v>
      </c>
      <c r="I86" s="3">
        <f t="shared" si="14"/>
        <v>0</v>
      </c>
      <c r="J86" s="3" t="e">
        <f t="shared" si="21"/>
        <v>#NUM!</v>
      </c>
      <c r="K86" s="5">
        <f t="shared" si="19"/>
        <v>77</v>
      </c>
      <c r="L86" s="3" t="e">
        <f t="shared" si="15"/>
        <v>#NUM!</v>
      </c>
      <c r="M86" s="12" t="e">
        <f t="shared" si="16"/>
        <v>#NUM!</v>
      </c>
      <c r="N86" s="24"/>
      <c r="O86" s="24"/>
      <c r="P86" s="24"/>
    </row>
    <row r="87" spans="2:16" x14ac:dyDescent="0.2">
      <c r="B87" s="13">
        <f t="shared" si="17"/>
        <v>47635</v>
      </c>
      <c r="C87" s="19">
        <f t="shared" si="11"/>
        <v>0</v>
      </c>
      <c r="D87" s="3" t="e">
        <f t="shared" si="18"/>
        <v>#NUM!</v>
      </c>
      <c r="E87" s="12" t="e">
        <f t="shared" si="20"/>
        <v>#NUM!</v>
      </c>
      <c r="F87" s="3" t="e">
        <f t="shared" si="12"/>
        <v>#NUM!</v>
      </c>
      <c r="G87" s="12" t="e">
        <f t="shared" si="13"/>
        <v>#NUM!</v>
      </c>
      <c r="H87" s="14">
        <f>'Aktualny Kredyt'!H87</f>
        <v>0</v>
      </c>
      <c r="I87" s="3">
        <f t="shared" si="14"/>
        <v>0</v>
      </c>
      <c r="J87" s="3" t="e">
        <f t="shared" si="21"/>
        <v>#NUM!</v>
      </c>
      <c r="K87" s="5">
        <f t="shared" si="19"/>
        <v>78</v>
      </c>
      <c r="L87" s="3" t="e">
        <f t="shared" si="15"/>
        <v>#NUM!</v>
      </c>
      <c r="M87" s="12" t="e">
        <f t="shared" si="16"/>
        <v>#NUM!</v>
      </c>
      <c r="N87" s="24"/>
      <c r="O87" s="24"/>
      <c r="P87" s="24"/>
    </row>
    <row r="88" spans="2:16" x14ac:dyDescent="0.2">
      <c r="B88" s="13">
        <f t="shared" si="17"/>
        <v>47665</v>
      </c>
      <c r="C88" s="19">
        <f t="shared" si="11"/>
        <v>0</v>
      </c>
      <c r="D88" s="3" t="e">
        <f t="shared" si="18"/>
        <v>#NUM!</v>
      </c>
      <c r="E88" s="12" t="e">
        <f t="shared" si="20"/>
        <v>#NUM!</v>
      </c>
      <c r="F88" s="3" t="e">
        <f t="shared" si="12"/>
        <v>#NUM!</v>
      </c>
      <c r="G88" s="12" t="e">
        <f t="shared" si="13"/>
        <v>#NUM!</v>
      </c>
      <c r="H88" s="14">
        <f>'Aktualny Kredyt'!H88</f>
        <v>0</v>
      </c>
      <c r="I88" s="3">
        <f t="shared" si="14"/>
        <v>0</v>
      </c>
      <c r="J88" s="3" t="e">
        <f t="shared" si="21"/>
        <v>#NUM!</v>
      </c>
      <c r="K88" s="5">
        <f t="shared" si="19"/>
        <v>79</v>
      </c>
      <c r="L88" s="3" t="e">
        <f t="shared" si="15"/>
        <v>#NUM!</v>
      </c>
      <c r="M88" s="12" t="e">
        <f t="shared" si="16"/>
        <v>#NUM!</v>
      </c>
      <c r="N88" s="24"/>
      <c r="O88" s="24"/>
      <c r="P88" s="24"/>
    </row>
    <row r="89" spans="2:16" x14ac:dyDescent="0.2">
      <c r="B89" s="13">
        <f t="shared" si="17"/>
        <v>47696</v>
      </c>
      <c r="C89" s="19">
        <f t="shared" si="11"/>
        <v>0</v>
      </c>
      <c r="D89" s="3" t="e">
        <f t="shared" si="18"/>
        <v>#NUM!</v>
      </c>
      <c r="E89" s="12" t="e">
        <f t="shared" si="20"/>
        <v>#NUM!</v>
      </c>
      <c r="F89" s="3" t="e">
        <f t="shared" si="12"/>
        <v>#NUM!</v>
      </c>
      <c r="G89" s="12" t="e">
        <f t="shared" si="13"/>
        <v>#NUM!</v>
      </c>
      <c r="H89" s="14">
        <f>'Aktualny Kredyt'!H89</f>
        <v>0</v>
      </c>
      <c r="I89" s="3">
        <f t="shared" si="14"/>
        <v>0</v>
      </c>
      <c r="J89" s="3" t="e">
        <f t="shared" si="21"/>
        <v>#NUM!</v>
      </c>
      <c r="K89" s="5">
        <f t="shared" si="19"/>
        <v>80</v>
      </c>
      <c r="L89" s="3" t="e">
        <f t="shared" si="15"/>
        <v>#NUM!</v>
      </c>
      <c r="M89" s="12" t="e">
        <f t="shared" si="16"/>
        <v>#NUM!</v>
      </c>
      <c r="N89" s="24"/>
      <c r="O89" s="24"/>
      <c r="P89" s="24"/>
    </row>
    <row r="90" spans="2:16" x14ac:dyDescent="0.2">
      <c r="B90" s="13">
        <f t="shared" si="17"/>
        <v>47727</v>
      </c>
      <c r="C90" s="19">
        <f t="shared" si="11"/>
        <v>0</v>
      </c>
      <c r="D90" s="3" t="e">
        <f t="shared" si="18"/>
        <v>#NUM!</v>
      </c>
      <c r="E90" s="12" t="e">
        <f t="shared" si="20"/>
        <v>#NUM!</v>
      </c>
      <c r="F90" s="3" t="e">
        <f t="shared" si="12"/>
        <v>#NUM!</v>
      </c>
      <c r="G90" s="12" t="e">
        <f t="shared" si="13"/>
        <v>#NUM!</v>
      </c>
      <c r="H90" s="14">
        <f>'Aktualny Kredyt'!H90</f>
        <v>0</v>
      </c>
      <c r="I90" s="3">
        <f t="shared" si="14"/>
        <v>0</v>
      </c>
      <c r="J90" s="3" t="e">
        <f t="shared" si="21"/>
        <v>#NUM!</v>
      </c>
      <c r="K90" s="5">
        <f t="shared" si="19"/>
        <v>81</v>
      </c>
      <c r="L90" s="3" t="e">
        <f t="shared" si="15"/>
        <v>#NUM!</v>
      </c>
      <c r="M90" s="12" t="e">
        <f t="shared" si="16"/>
        <v>#NUM!</v>
      </c>
      <c r="N90" s="24"/>
      <c r="O90" s="24"/>
      <c r="P90" s="24"/>
    </row>
    <row r="91" spans="2:16" x14ac:dyDescent="0.2">
      <c r="B91" s="13">
        <f t="shared" si="17"/>
        <v>47757</v>
      </c>
      <c r="C91" s="19">
        <f t="shared" si="11"/>
        <v>0</v>
      </c>
      <c r="D91" s="3" t="e">
        <f t="shared" si="18"/>
        <v>#NUM!</v>
      </c>
      <c r="E91" s="12" t="e">
        <f t="shared" si="20"/>
        <v>#NUM!</v>
      </c>
      <c r="F91" s="3" t="e">
        <f t="shared" si="12"/>
        <v>#NUM!</v>
      </c>
      <c r="G91" s="12" t="e">
        <f t="shared" si="13"/>
        <v>#NUM!</v>
      </c>
      <c r="H91" s="14">
        <f>'Aktualny Kredyt'!H91</f>
        <v>0</v>
      </c>
      <c r="I91" s="3">
        <f t="shared" si="14"/>
        <v>0</v>
      </c>
      <c r="J91" s="3" t="e">
        <f t="shared" si="21"/>
        <v>#NUM!</v>
      </c>
      <c r="K91" s="5">
        <f t="shared" si="19"/>
        <v>82</v>
      </c>
      <c r="L91" s="3" t="e">
        <f t="shared" si="15"/>
        <v>#NUM!</v>
      </c>
      <c r="M91" s="12" t="e">
        <f t="shared" si="16"/>
        <v>#NUM!</v>
      </c>
      <c r="N91" s="24"/>
      <c r="O91" s="24"/>
      <c r="P91" s="24"/>
    </row>
    <row r="92" spans="2:16" x14ac:dyDescent="0.2">
      <c r="B92" s="13">
        <f t="shared" si="17"/>
        <v>47788</v>
      </c>
      <c r="C92" s="19">
        <f t="shared" si="11"/>
        <v>0</v>
      </c>
      <c r="D92" s="3" t="e">
        <f t="shared" si="18"/>
        <v>#NUM!</v>
      </c>
      <c r="E92" s="12" t="e">
        <f t="shared" si="20"/>
        <v>#NUM!</v>
      </c>
      <c r="F92" s="3" t="e">
        <f t="shared" si="12"/>
        <v>#NUM!</v>
      </c>
      <c r="G92" s="12" t="e">
        <f t="shared" si="13"/>
        <v>#NUM!</v>
      </c>
      <c r="H92" s="14">
        <f>'Aktualny Kredyt'!H92</f>
        <v>0</v>
      </c>
      <c r="I92" s="3">
        <f t="shared" si="14"/>
        <v>0</v>
      </c>
      <c r="J92" s="3" t="e">
        <f t="shared" si="21"/>
        <v>#NUM!</v>
      </c>
      <c r="K92" s="5">
        <f t="shared" si="19"/>
        <v>83</v>
      </c>
      <c r="L92" s="3" t="e">
        <f t="shared" si="15"/>
        <v>#NUM!</v>
      </c>
      <c r="M92" s="12" t="e">
        <f t="shared" si="16"/>
        <v>#NUM!</v>
      </c>
      <c r="N92" s="24"/>
      <c r="O92" s="24"/>
      <c r="P92" s="24"/>
    </row>
    <row r="93" spans="2:16" x14ac:dyDescent="0.2">
      <c r="B93" s="13">
        <f t="shared" si="17"/>
        <v>47818</v>
      </c>
      <c r="C93" s="19">
        <f t="shared" si="11"/>
        <v>0</v>
      </c>
      <c r="D93" s="3" t="e">
        <f t="shared" si="18"/>
        <v>#NUM!</v>
      </c>
      <c r="E93" s="12" t="e">
        <f t="shared" si="20"/>
        <v>#NUM!</v>
      </c>
      <c r="F93" s="3" t="e">
        <f t="shared" si="12"/>
        <v>#NUM!</v>
      </c>
      <c r="G93" s="12" t="e">
        <f t="shared" si="13"/>
        <v>#NUM!</v>
      </c>
      <c r="H93" s="14">
        <f>'Aktualny Kredyt'!H93</f>
        <v>0</v>
      </c>
      <c r="I93" s="3">
        <f t="shared" si="14"/>
        <v>0</v>
      </c>
      <c r="J93" s="3" t="e">
        <f t="shared" si="21"/>
        <v>#NUM!</v>
      </c>
      <c r="K93" s="5">
        <f t="shared" si="19"/>
        <v>84</v>
      </c>
      <c r="L93" s="3" t="e">
        <f t="shared" si="15"/>
        <v>#NUM!</v>
      </c>
      <c r="M93" s="12" t="e">
        <f t="shared" si="16"/>
        <v>#NUM!</v>
      </c>
      <c r="N93" s="24"/>
      <c r="O93" s="24"/>
      <c r="P93" s="24"/>
    </row>
    <row r="94" spans="2:16" x14ac:dyDescent="0.2">
      <c r="B94" s="13">
        <f t="shared" si="17"/>
        <v>47849</v>
      </c>
      <c r="C94" s="19">
        <f t="shared" si="11"/>
        <v>0</v>
      </c>
      <c r="D94" s="3" t="e">
        <f t="shared" si="18"/>
        <v>#NUM!</v>
      </c>
      <c r="E94" s="12" t="e">
        <f t="shared" si="20"/>
        <v>#NUM!</v>
      </c>
      <c r="F94" s="3" t="e">
        <f t="shared" si="12"/>
        <v>#NUM!</v>
      </c>
      <c r="G94" s="12" t="e">
        <f t="shared" si="13"/>
        <v>#NUM!</v>
      </c>
      <c r="H94" s="14">
        <f>'Aktualny Kredyt'!H94</f>
        <v>0</v>
      </c>
      <c r="I94" s="3">
        <f t="shared" si="14"/>
        <v>0</v>
      </c>
      <c r="J94" s="3" t="e">
        <f t="shared" si="21"/>
        <v>#NUM!</v>
      </c>
      <c r="K94" s="5">
        <f t="shared" si="19"/>
        <v>85</v>
      </c>
      <c r="L94" s="3" t="e">
        <f t="shared" si="15"/>
        <v>#NUM!</v>
      </c>
      <c r="M94" s="12" t="e">
        <f t="shared" si="16"/>
        <v>#NUM!</v>
      </c>
      <c r="N94" s="24"/>
      <c r="O94" s="24"/>
      <c r="P94" s="24"/>
    </row>
    <row r="95" spans="2:16" x14ac:dyDescent="0.2">
      <c r="B95" s="13">
        <f t="shared" si="17"/>
        <v>47880</v>
      </c>
      <c r="C95" s="19">
        <f t="shared" si="11"/>
        <v>0</v>
      </c>
      <c r="D95" s="3" t="e">
        <f t="shared" si="18"/>
        <v>#NUM!</v>
      </c>
      <c r="E95" s="12" t="e">
        <f t="shared" si="20"/>
        <v>#NUM!</v>
      </c>
      <c r="F95" s="3" t="e">
        <f t="shared" si="12"/>
        <v>#NUM!</v>
      </c>
      <c r="G95" s="12" t="e">
        <f t="shared" si="13"/>
        <v>#NUM!</v>
      </c>
      <c r="H95" s="14">
        <f>'Aktualny Kredyt'!H95</f>
        <v>0</v>
      </c>
      <c r="I95" s="3">
        <f t="shared" si="14"/>
        <v>0</v>
      </c>
      <c r="J95" s="3" t="e">
        <f t="shared" si="21"/>
        <v>#NUM!</v>
      </c>
      <c r="K95" s="5">
        <f t="shared" si="19"/>
        <v>86</v>
      </c>
      <c r="L95" s="3" t="e">
        <f t="shared" si="15"/>
        <v>#NUM!</v>
      </c>
      <c r="M95" s="12" t="e">
        <f t="shared" si="16"/>
        <v>#NUM!</v>
      </c>
      <c r="N95" s="24"/>
      <c r="O95" s="24"/>
      <c r="P95" s="24"/>
    </row>
    <row r="96" spans="2:16" x14ac:dyDescent="0.2">
      <c r="B96" s="13">
        <f t="shared" si="17"/>
        <v>47908</v>
      </c>
      <c r="C96" s="19">
        <f t="shared" si="11"/>
        <v>0</v>
      </c>
      <c r="D96" s="3" t="e">
        <f t="shared" si="18"/>
        <v>#NUM!</v>
      </c>
      <c r="E96" s="12" t="e">
        <f t="shared" si="20"/>
        <v>#NUM!</v>
      </c>
      <c r="F96" s="3" t="e">
        <f t="shared" si="12"/>
        <v>#NUM!</v>
      </c>
      <c r="G96" s="12" t="e">
        <f t="shared" si="13"/>
        <v>#NUM!</v>
      </c>
      <c r="H96" s="14">
        <f>'Aktualny Kredyt'!H96</f>
        <v>0</v>
      </c>
      <c r="I96" s="3">
        <f t="shared" si="14"/>
        <v>0</v>
      </c>
      <c r="J96" s="3" t="e">
        <f t="shared" si="21"/>
        <v>#NUM!</v>
      </c>
      <c r="K96" s="5">
        <f t="shared" si="19"/>
        <v>87</v>
      </c>
      <c r="L96" s="3" t="e">
        <f t="shared" si="15"/>
        <v>#NUM!</v>
      </c>
      <c r="M96" s="12" t="e">
        <f t="shared" si="16"/>
        <v>#NUM!</v>
      </c>
      <c r="N96" s="24"/>
      <c r="O96" s="24"/>
      <c r="P96" s="24"/>
    </row>
    <row r="97" spans="2:16" x14ac:dyDescent="0.2">
      <c r="B97" s="13">
        <f t="shared" si="17"/>
        <v>47939</v>
      </c>
      <c r="C97" s="19">
        <f t="shared" si="11"/>
        <v>0</v>
      </c>
      <c r="D97" s="3" t="e">
        <f t="shared" si="18"/>
        <v>#NUM!</v>
      </c>
      <c r="E97" s="12" t="e">
        <f t="shared" si="20"/>
        <v>#NUM!</v>
      </c>
      <c r="F97" s="3" t="e">
        <f t="shared" si="12"/>
        <v>#NUM!</v>
      </c>
      <c r="G97" s="12" t="e">
        <f t="shared" si="13"/>
        <v>#NUM!</v>
      </c>
      <c r="H97" s="14">
        <f>'Aktualny Kredyt'!H97</f>
        <v>0</v>
      </c>
      <c r="I97" s="3">
        <f t="shared" si="14"/>
        <v>0</v>
      </c>
      <c r="J97" s="3" t="e">
        <f t="shared" si="21"/>
        <v>#NUM!</v>
      </c>
      <c r="K97" s="5">
        <f t="shared" si="19"/>
        <v>88</v>
      </c>
      <c r="L97" s="3" t="e">
        <f t="shared" si="15"/>
        <v>#NUM!</v>
      </c>
      <c r="M97" s="12" t="e">
        <f t="shared" si="16"/>
        <v>#NUM!</v>
      </c>
      <c r="N97" s="24"/>
      <c r="O97" s="24"/>
      <c r="P97" s="24"/>
    </row>
    <row r="98" spans="2:16" x14ac:dyDescent="0.2">
      <c r="B98" s="13">
        <f t="shared" si="17"/>
        <v>47969</v>
      </c>
      <c r="C98" s="19">
        <f t="shared" si="11"/>
        <v>0</v>
      </c>
      <c r="D98" s="3" t="e">
        <f t="shared" si="18"/>
        <v>#NUM!</v>
      </c>
      <c r="E98" s="12" t="e">
        <f t="shared" si="20"/>
        <v>#NUM!</v>
      </c>
      <c r="F98" s="3" t="e">
        <f t="shared" si="12"/>
        <v>#NUM!</v>
      </c>
      <c r="G98" s="12" t="e">
        <f t="shared" si="13"/>
        <v>#NUM!</v>
      </c>
      <c r="H98" s="14">
        <f>'Aktualny Kredyt'!H98</f>
        <v>0</v>
      </c>
      <c r="I98" s="3">
        <f t="shared" si="14"/>
        <v>0</v>
      </c>
      <c r="J98" s="3" t="e">
        <f t="shared" si="21"/>
        <v>#NUM!</v>
      </c>
      <c r="K98" s="5">
        <f t="shared" si="19"/>
        <v>89</v>
      </c>
      <c r="L98" s="3" t="e">
        <f t="shared" si="15"/>
        <v>#NUM!</v>
      </c>
      <c r="M98" s="12" t="e">
        <f t="shared" si="16"/>
        <v>#NUM!</v>
      </c>
      <c r="N98" s="24"/>
      <c r="O98" s="24"/>
      <c r="P98" s="24"/>
    </row>
    <row r="99" spans="2:16" x14ac:dyDescent="0.2">
      <c r="B99" s="13">
        <f t="shared" si="17"/>
        <v>48000</v>
      </c>
      <c r="C99" s="19">
        <f t="shared" si="11"/>
        <v>0</v>
      </c>
      <c r="D99" s="3" t="e">
        <f t="shared" si="18"/>
        <v>#NUM!</v>
      </c>
      <c r="E99" s="12" t="e">
        <f t="shared" si="20"/>
        <v>#NUM!</v>
      </c>
      <c r="F99" s="3" t="e">
        <f t="shared" si="12"/>
        <v>#NUM!</v>
      </c>
      <c r="G99" s="12" t="e">
        <f t="shared" si="13"/>
        <v>#NUM!</v>
      </c>
      <c r="H99" s="14">
        <f>'Aktualny Kredyt'!H99</f>
        <v>0</v>
      </c>
      <c r="I99" s="3">
        <f t="shared" si="14"/>
        <v>0</v>
      </c>
      <c r="J99" s="3" t="e">
        <f t="shared" si="21"/>
        <v>#NUM!</v>
      </c>
      <c r="K99" s="5">
        <f t="shared" si="19"/>
        <v>90</v>
      </c>
      <c r="L99" s="3" t="e">
        <f t="shared" si="15"/>
        <v>#NUM!</v>
      </c>
      <c r="M99" s="12" t="e">
        <f t="shared" si="16"/>
        <v>#NUM!</v>
      </c>
      <c r="N99" s="24"/>
      <c r="O99" s="24"/>
      <c r="P99" s="24"/>
    </row>
    <row r="100" spans="2:16" x14ac:dyDescent="0.2">
      <c r="B100" s="13">
        <f t="shared" si="17"/>
        <v>48030</v>
      </c>
      <c r="C100" s="19">
        <f t="shared" si="11"/>
        <v>0</v>
      </c>
      <c r="D100" s="3" t="e">
        <f t="shared" si="18"/>
        <v>#NUM!</v>
      </c>
      <c r="E100" s="12" t="e">
        <f t="shared" si="20"/>
        <v>#NUM!</v>
      </c>
      <c r="F100" s="3" t="e">
        <f t="shared" si="12"/>
        <v>#NUM!</v>
      </c>
      <c r="G100" s="12" t="e">
        <f t="shared" si="13"/>
        <v>#NUM!</v>
      </c>
      <c r="H100" s="14">
        <f>'Aktualny Kredyt'!H100</f>
        <v>0</v>
      </c>
      <c r="I100" s="3">
        <f t="shared" si="14"/>
        <v>0</v>
      </c>
      <c r="J100" s="3" t="e">
        <f t="shared" si="21"/>
        <v>#NUM!</v>
      </c>
      <c r="K100" s="5">
        <f t="shared" si="19"/>
        <v>91</v>
      </c>
      <c r="L100" s="3" t="e">
        <f t="shared" si="15"/>
        <v>#NUM!</v>
      </c>
      <c r="M100" s="12" t="e">
        <f t="shared" si="16"/>
        <v>#NUM!</v>
      </c>
      <c r="N100" s="24"/>
      <c r="O100" s="24"/>
      <c r="P100" s="24"/>
    </row>
    <row r="101" spans="2:16" x14ac:dyDescent="0.2">
      <c r="B101" s="13">
        <f t="shared" si="17"/>
        <v>48061</v>
      </c>
      <c r="C101" s="19">
        <f t="shared" si="11"/>
        <v>0</v>
      </c>
      <c r="D101" s="3" t="e">
        <f t="shared" si="18"/>
        <v>#NUM!</v>
      </c>
      <c r="E101" s="12" t="e">
        <f t="shared" si="20"/>
        <v>#NUM!</v>
      </c>
      <c r="F101" s="3" t="e">
        <f t="shared" si="12"/>
        <v>#NUM!</v>
      </c>
      <c r="G101" s="12" t="e">
        <f t="shared" si="13"/>
        <v>#NUM!</v>
      </c>
      <c r="H101" s="14">
        <f>'Aktualny Kredyt'!H101</f>
        <v>0</v>
      </c>
      <c r="I101" s="3">
        <f t="shared" si="14"/>
        <v>0</v>
      </c>
      <c r="J101" s="3" t="e">
        <f t="shared" si="21"/>
        <v>#NUM!</v>
      </c>
      <c r="K101" s="5">
        <f t="shared" si="19"/>
        <v>92</v>
      </c>
      <c r="L101" s="3" t="e">
        <f t="shared" si="15"/>
        <v>#NUM!</v>
      </c>
      <c r="M101" s="12" t="e">
        <f t="shared" si="16"/>
        <v>#NUM!</v>
      </c>
      <c r="N101" s="24"/>
      <c r="O101" s="24"/>
      <c r="P101" s="24"/>
    </row>
    <row r="102" spans="2:16" x14ac:dyDescent="0.2">
      <c r="B102" s="13">
        <f t="shared" si="17"/>
        <v>48092</v>
      </c>
      <c r="C102" s="19">
        <f t="shared" si="11"/>
        <v>0</v>
      </c>
      <c r="D102" s="3" t="e">
        <f t="shared" si="18"/>
        <v>#NUM!</v>
      </c>
      <c r="E102" s="12" t="e">
        <f t="shared" si="20"/>
        <v>#NUM!</v>
      </c>
      <c r="F102" s="3" t="e">
        <f t="shared" si="12"/>
        <v>#NUM!</v>
      </c>
      <c r="G102" s="12" t="e">
        <f t="shared" si="13"/>
        <v>#NUM!</v>
      </c>
      <c r="H102" s="14">
        <f>'Aktualny Kredyt'!H102</f>
        <v>0</v>
      </c>
      <c r="I102" s="3">
        <f t="shared" si="14"/>
        <v>0</v>
      </c>
      <c r="J102" s="3" t="e">
        <f t="shared" si="21"/>
        <v>#NUM!</v>
      </c>
      <c r="K102" s="5">
        <f t="shared" si="19"/>
        <v>93</v>
      </c>
      <c r="L102" s="3" t="e">
        <f t="shared" si="15"/>
        <v>#NUM!</v>
      </c>
      <c r="M102" s="12" t="e">
        <f t="shared" si="16"/>
        <v>#NUM!</v>
      </c>
      <c r="N102" s="24"/>
      <c r="O102" s="24"/>
      <c r="P102" s="24"/>
    </row>
    <row r="103" spans="2:16" x14ac:dyDescent="0.2">
      <c r="B103" s="13">
        <f t="shared" si="17"/>
        <v>48122</v>
      </c>
      <c r="C103" s="19">
        <f t="shared" si="11"/>
        <v>0</v>
      </c>
      <c r="D103" s="3" t="e">
        <f t="shared" si="18"/>
        <v>#NUM!</v>
      </c>
      <c r="E103" s="12" t="e">
        <f t="shared" si="20"/>
        <v>#NUM!</v>
      </c>
      <c r="F103" s="3" t="e">
        <f t="shared" si="12"/>
        <v>#NUM!</v>
      </c>
      <c r="G103" s="12" t="e">
        <f t="shared" si="13"/>
        <v>#NUM!</v>
      </c>
      <c r="H103" s="14">
        <f>'Aktualny Kredyt'!H103</f>
        <v>0</v>
      </c>
      <c r="I103" s="3">
        <f t="shared" si="14"/>
        <v>0</v>
      </c>
      <c r="J103" s="3" t="e">
        <f t="shared" si="21"/>
        <v>#NUM!</v>
      </c>
      <c r="K103" s="5">
        <f t="shared" si="19"/>
        <v>94</v>
      </c>
      <c r="L103" s="3" t="e">
        <f t="shared" si="15"/>
        <v>#NUM!</v>
      </c>
      <c r="M103" s="12" t="e">
        <f t="shared" si="16"/>
        <v>#NUM!</v>
      </c>
      <c r="N103" s="24"/>
      <c r="O103" s="24"/>
      <c r="P103" s="24"/>
    </row>
    <row r="104" spans="2:16" x14ac:dyDescent="0.2">
      <c r="B104" s="13">
        <f t="shared" si="17"/>
        <v>48153</v>
      </c>
      <c r="C104" s="19">
        <f t="shared" si="11"/>
        <v>0</v>
      </c>
      <c r="D104" s="3" t="e">
        <f t="shared" si="18"/>
        <v>#NUM!</v>
      </c>
      <c r="E104" s="12" t="e">
        <f t="shared" si="20"/>
        <v>#NUM!</v>
      </c>
      <c r="F104" s="3" t="e">
        <f t="shared" si="12"/>
        <v>#NUM!</v>
      </c>
      <c r="G104" s="12" t="e">
        <f t="shared" si="13"/>
        <v>#NUM!</v>
      </c>
      <c r="H104" s="14">
        <f>'Aktualny Kredyt'!H104</f>
        <v>0</v>
      </c>
      <c r="I104" s="3">
        <f t="shared" si="14"/>
        <v>0</v>
      </c>
      <c r="J104" s="3" t="e">
        <f t="shared" si="21"/>
        <v>#NUM!</v>
      </c>
      <c r="K104" s="5">
        <f t="shared" si="19"/>
        <v>95</v>
      </c>
      <c r="L104" s="3" t="e">
        <f t="shared" si="15"/>
        <v>#NUM!</v>
      </c>
      <c r="M104" s="12" t="e">
        <f t="shared" si="16"/>
        <v>#NUM!</v>
      </c>
      <c r="N104" s="24"/>
      <c r="O104" s="24"/>
      <c r="P104" s="24"/>
    </row>
    <row r="105" spans="2:16" x14ac:dyDescent="0.2">
      <c r="B105" s="13">
        <f t="shared" si="17"/>
        <v>48183</v>
      </c>
      <c r="C105" s="19">
        <f t="shared" si="11"/>
        <v>0</v>
      </c>
      <c r="D105" s="3" t="e">
        <f t="shared" si="18"/>
        <v>#NUM!</v>
      </c>
      <c r="E105" s="12" t="e">
        <f t="shared" si="20"/>
        <v>#NUM!</v>
      </c>
      <c r="F105" s="3" t="e">
        <f t="shared" si="12"/>
        <v>#NUM!</v>
      </c>
      <c r="G105" s="12" t="e">
        <f t="shared" si="13"/>
        <v>#NUM!</v>
      </c>
      <c r="H105" s="14">
        <f>'Aktualny Kredyt'!H105</f>
        <v>0</v>
      </c>
      <c r="I105" s="3">
        <f t="shared" si="14"/>
        <v>0</v>
      </c>
      <c r="J105" s="3" t="e">
        <f t="shared" si="21"/>
        <v>#NUM!</v>
      </c>
      <c r="K105" s="5">
        <f t="shared" si="19"/>
        <v>96</v>
      </c>
      <c r="L105" s="3" t="e">
        <f t="shared" si="15"/>
        <v>#NUM!</v>
      </c>
      <c r="M105" s="12" t="e">
        <f t="shared" si="16"/>
        <v>#NUM!</v>
      </c>
      <c r="N105" s="24"/>
      <c r="O105" s="24"/>
      <c r="P105" s="24"/>
    </row>
    <row r="106" spans="2:16" x14ac:dyDescent="0.2">
      <c r="B106" s="13">
        <f t="shared" si="17"/>
        <v>48214</v>
      </c>
      <c r="C106" s="19">
        <f t="shared" si="11"/>
        <v>0</v>
      </c>
      <c r="D106" s="3" t="e">
        <f t="shared" si="18"/>
        <v>#NUM!</v>
      </c>
      <c r="E106" s="12" t="e">
        <f t="shared" si="20"/>
        <v>#NUM!</v>
      </c>
      <c r="F106" s="3" t="e">
        <f t="shared" si="12"/>
        <v>#NUM!</v>
      </c>
      <c r="G106" s="12" t="e">
        <f t="shared" si="13"/>
        <v>#NUM!</v>
      </c>
      <c r="H106" s="14">
        <f>'Aktualny Kredyt'!H106</f>
        <v>0</v>
      </c>
      <c r="I106" s="3">
        <f t="shared" si="14"/>
        <v>0</v>
      </c>
      <c r="J106" s="3" t="e">
        <f t="shared" si="21"/>
        <v>#NUM!</v>
      </c>
      <c r="K106" s="5">
        <f t="shared" si="19"/>
        <v>97</v>
      </c>
      <c r="L106" s="3" t="e">
        <f t="shared" si="15"/>
        <v>#NUM!</v>
      </c>
      <c r="M106" s="12" t="e">
        <f t="shared" si="16"/>
        <v>#NUM!</v>
      </c>
      <c r="N106" s="24"/>
      <c r="O106" s="24"/>
      <c r="P106" s="24"/>
    </row>
    <row r="107" spans="2:16" x14ac:dyDescent="0.2">
      <c r="B107" s="13">
        <f t="shared" si="17"/>
        <v>48245</v>
      </c>
      <c r="C107" s="19">
        <f t="shared" si="11"/>
        <v>0</v>
      </c>
      <c r="D107" s="3" t="e">
        <f t="shared" si="18"/>
        <v>#NUM!</v>
      </c>
      <c r="E107" s="12" t="e">
        <f t="shared" si="20"/>
        <v>#NUM!</v>
      </c>
      <c r="F107" s="3" t="e">
        <f t="shared" si="12"/>
        <v>#NUM!</v>
      </c>
      <c r="G107" s="12" t="e">
        <f t="shared" si="13"/>
        <v>#NUM!</v>
      </c>
      <c r="H107" s="14">
        <f>'Aktualny Kredyt'!H107</f>
        <v>0</v>
      </c>
      <c r="I107" s="3">
        <f t="shared" si="14"/>
        <v>0</v>
      </c>
      <c r="J107" s="3" t="e">
        <f t="shared" si="21"/>
        <v>#NUM!</v>
      </c>
      <c r="K107" s="5">
        <f t="shared" si="19"/>
        <v>98</v>
      </c>
      <c r="L107" s="3" t="e">
        <f t="shared" si="15"/>
        <v>#NUM!</v>
      </c>
      <c r="M107" s="12" t="e">
        <f t="shared" si="16"/>
        <v>#NUM!</v>
      </c>
      <c r="N107" s="24"/>
      <c r="O107" s="24"/>
      <c r="P107" s="24"/>
    </row>
    <row r="108" spans="2:16" x14ac:dyDescent="0.2">
      <c r="B108" s="13">
        <f t="shared" si="17"/>
        <v>48274</v>
      </c>
      <c r="C108" s="19">
        <f t="shared" si="11"/>
        <v>0</v>
      </c>
      <c r="D108" s="3" t="e">
        <f t="shared" si="18"/>
        <v>#NUM!</v>
      </c>
      <c r="E108" s="12" t="e">
        <f t="shared" si="20"/>
        <v>#NUM!</v>
      </c>
      <c r="F108" s="3" t="e">
        <f t="shared" si="12"/>
        <v>#NUM!</v>
      </c>
      <c r="G108" s="12" t="e">
        <f t="shared" si="13"/>
        <v>#NUM!</v>
      </c>
      <c r="H108" s="14">
        <f>'Aktualny Kredyt'!H108</f>
        <v>0</v>
      </c>
      <c r="I108" s="3">
        <f t="shared" si="14"/>
        <v>0</v>
      </c>
      <c r="J108" s="3" t="e">
        <f t="shared" si="21"/>
        <v>#NUM!</v>
      </c>
      <c r="K108" s="5">
        <f t="shared" si="19"/>
        <v>99</v>
      </c>
      <c r="L108" s="3" t="e">
        <f t="shared" si="15"/>
        <v>#NUM!</v>
      </c>
      <c r="M108" s="12" t="e">
        <f t="shared" si="16"/>
        <v>#NUM!</v>
      </c>
      <c r="N108" s="24"/>
      <c r="O108" s="24"/>
      <c r="P108" s="24"/>
    </row>
    <row r="109" spans="2:16" x14ac:dyDescent="0.2">
      <c r="B109" s="13">
        <f t="shared" si="17"/>
        <v>48305</v>
      </c>
      <c r="C109" s="19">
        <f t="shared" si="11"/>
        <v>0</v>
      </c>
      <c r="D109" s="3" t="e">
        <f t="shared" si="18"/>
        <v>#NUM!</v>
      </c>
      <c r="E109" s="12" t="e">
        <f t="shared" si="20"/>
        <v>#NUM!</v>
      </c>
      <c r="F109" s="3" t="e">
        <f t="shared" si="12"/>
        <v>#NUM!</v>
      </c>
      <c r="G109" s="12" t="e">
        <f t="shared" si="13"/>
        <v>#NUM!</v>
      </c>
      <c r="H109" s="14">
        <f>'Aktualny Kredyt'!H109</f>
        <v>0</v>
      </c>
      <c r="I109" s="3">
        <f t="shared" si="14"/>
        <v>0</v>
      </c>
      <c r="J109" s="3" t="e">
        <f t="shared" si="21"/>
        <v>#NUM!</v>
      </c>
      <c r="K109" s="5">
        <f t="shared" si="19"/>
        <v>100</v>
      </c>
      <c r="L109" s="3" t="e">
        <f t="shared" si="15"/>
        <v>#NUM!</v>
      </c>
      <c r="M109" s="12" t="e">
        <f t="shared" si="16"/>
        <v>#NUM!</v>
      </c>
      <c r="N109" s="24"/>
      <c r="O109" s="24"/>
      <c r="P109" s="24"/>
    </row>
    <row r="110" spans="2:16" x14ac:dyDescent="0.2">
      <c r="B110" s="13">
        <f t="shared" si="17"/>
        <v>48335</v>
      </c>
      <c r="C110" s="19">
        <f t="shared" si="11"/>
        <v>0</v>
      </c>
      <c r="D110" s="3" t="e">
        <f t="shared" si="18"/>
        <v>#NUM!</v>
      </c>
      <c r="E110" s="12" t="e">
        <f t="shared" si="20"/>
        <v>#NUM!</v>
      </c>
      <c r="F110" s="3" t="e">
        <f t="shared" si="12"/>
        <v>#NUM!</v>
      </c>
      <c r="G110" s="12" t="e">
        <f t="shared" si="13"/>
        <v>#NUM!</v>
      </c>
      <c r="H110" s="14">
        <f>'Aktualny Kredyt'!H110</f>
        <v>0</v>
      </c>
      <c r="I110" s="3">
        <f t="shared" si="14"/>
        <v>0</v>
      </c>
      <c r="J110" s="3" t="e">
        <f t="shared" si="21"/>
        <v>#NUM!</v>
      </c>
      <c r="K110" s="5">
        <f t="shared" si="19"/>
        <v>101</v>
      </c>
      <c r="L110" s="3" t="e">
        <f t="shared" si="15"/>
        <v>#NUM!</v>
      </c>
      <c r="M110" s="12" t="e">
        <f t="shared" si="16"/>
        <v>#NUM!</v>
      </c>
      <c r="N110" s="24"/>
      <c r="O110" s="24"/>
      <c r="P110" s="24"/>
    </row>
    <row r="111" spans="2:16" x14ac:dyDescent="0.2">
      <c r="B111" s="13">
        <f t="shared" si="17"/>
        <v>48366</v>
      </c>
      <c r="C111" s="19">
        <f t="shared" si="11"/>
        <v>0</v>
      </c>
      <c r="D111" s="3" t="e">
        <f t="shared" si="18"/>
        <v>#NUM!</v>
      </c>
      <c r="E111" s="12" t="e">
        <f t="shared" si="20"/>
        <v>#NUM!</v>
      </c>
      <c r="F111" s="3" t="e">
        <f t="shared" si="12"/>
        <v>#NUM!</v>
      </c>
      <c r="G111" s="12" t="e">
        <f t="shared" si="13"/>
        <v>#NUM!</v>
      </c>
      <c r="H111" s="14">
        <f>'Aktualny Kredyt'!H111</f>
        <v>0</v>
      </c>
      <c r="I111" s="3">
        <f t="shared" si="14"/>
        <v>0</v>
      </c>
      <c r="J111" s="3" t="e">
        <f t="shared" si="21"/>
        <v>#NUM!</v>
      </c>
      <c r="K111" s="5">
        <f t="shared" si="19"/>
        <v>102</v>
      </c>
      <c r="L111" s="3" t="e">
        <f t="shared" si="15"/>
        <v>#NUM!</v>
      </c>
      <c r="M111" s="12" t="e">
        <f t="shared" si="16"/>
        <v>#NUM!</v>
      </c>
      <c r="N111" s="24"/>
      <c r="O111" s="24"/>
      <c r="P111" s="24"/>
    </row>
    <row r="112" spans="2:16" x14ac:dyDescent="0.2">
      <c r="B112" s="13">
        <f t="shared" si="17"/>
        <v>48396</v>
      </c>
      <c r="C112" s="19">
        <f t="shared" si="11"/>
        <v>0</v>
      </c>
      <c r="D112" s="3" t="e">
        <f t="shared" si="18"/>
        <v>#NUM!</v>
      </c>
      <c r="E112" s="12" t="e">
        <f t="shared" si="20"/>
        <v>#NUM!</v>
      </c>
      <c r="F112" s="3" t="e">
        <f t="shared" si="12"/>
        <v>#NUM!</v>
      </c>
      <c r="G112" s="12" t="e">
        <f t="shared" si="13"/>
        <v>#NUM!</v>
      </c>
      <c r="H112" s="14">
        <f>'Aktualny Kredyt'!H112</f>
        <v>0</v>
      </c>
      <c r="I112" s="3">
        <f t="shared" si="14"/>
        <v>0</v>
      </c>
      <c r="J112" s="3" t="e">
        <f t="shared" si="21"/>
        <v>#NUM!</v>
      </c>
      <c r="K112" s="5">
        <f t="shared" si="19"/>
        <v>103</v>
      </c>
      <c r="L112" s="3" t="e">
        <f t="shared" si="15"/>
        <v>#NUM!</v>
      </c>
      <c r="M112" s="12" t="e">
        <f t="shared" si="16"/>
        <v>#NUM!</v>
      </c>
      <c r="N112" s="24"/>
      <c r="O112" s="24"/>
      <c r="P112" s="24"/>
    </row>
    <row r="113" spans="2:16" x14ac:dyDescent="0.2">
      <c r="B113" s="13">
        <f t="shared" si="17"/>
        <v>48427</v>
      </c>
      <c r="C113" s="19">
        <f t="shared" si="11"/>
        <v>0</v>
      </c>
      <c r="D113" s="3" t="e">
        <f t="shared" si="18"/>
        <v>#NUM!</v>
      </c>
      <c r="E113" s="12" t="e">
        <f t="shared" si="20"/>
        <v>#NUM!</v>
      </c>
      <c r="F113" s="3" t="e">
        <f t="shared" si="12"/>
        <v>#NUM!</v>
      </c>
      <c r="G113" s="12" t="e">
        <f t="shared" si="13"/>
        <v>#NUM!</v>
      </c>
      <c r="H113" s="14">
        <f>'Aktualny Kredyt'!H113</f>
        <v>0</v>
      </c>
      <c r="I113" s="3">
        <f t="shared" si="14"/>
        <v>0</v>
      </c>
      <c r="J113" s="3" t="e">
        <f t="shared" si="21"/>
        <v>#NUM!</v>
      </c>
      <c r="K113" s="5">
        <f t="shared" si="19"/>
        <v>104</v>
      </c>
      <c r="L113" s="3" t="e">
        <f t="shared" si="15"/>
        <v>#NUM!</v>
      </c>
      <c r="M113" s="12" t="e">
        <f t="shared" si="16"/>
        <v>#NUM!</v>
      </c>
      <c r="N113" s="24"/>
      <c r="O113" s="24"/>
      <c r="P113" s="24"/>
    </row>
    <row r="114" spans="2:16" x14ac:dyDescent="0.2">
      <c r="B114" s="13">
        <f t="shared" si="17"/>
        <v>48458</v>
      </c>
      <c r="C114" s="19">
        <f t="shared" si="11"/>
        <v>0</v>
      </c>
      <c r="D114" s="3" t="e">
        <f t="shared" si="18"/>
        <v>#NUM!</v>
      </c>
      <c r="E114" s="12" t="e">
        <f t="shared" si="20"/>
        <v>#NUM!</v>
      </c>
      <c r="F114" s="3" t="e">
        <f t="shared" si="12"/>
        <v>#NUM!</v>
      </c>
      <c r="G114" s="12" t="e">
        <f t="shared" si="13"/>
        <v>#NUM!</v>
      </c>
      <c r="H114" s="14">
        <f>'Aktualny Kredyt'!H114</f>
        <v>0</v>
      </c>
      <c r="I114" s="3">
        <f t="shared" si="14"/>
        <v>0</v>
      </c>
      <c r="J114" s="3" t="e">
        <f t="shared" si="21"/>
        <v>#NUM!</v>
      </c>
      <c r="K114" s="5">
        <f t="shared" si="19"/>
        <v>105</v>
      </c>
      <c r="L114" s="3" t="e">
        <f t="shared" si="15"/>
        <v>#NUM!</v>
      </c>
      <c r="M114" s="12" t="e">
        <f t="shared" si="16"/>
        <v>#NUM!</v>
      </c>
      <c r="N114" s="24"/>
      <c r="O114" s="24"/>
      <c r="P114" s="24"/>
    </row>
    <row r="115" spans="2:16" x14ac:dyDescent="0.2">
      <c r="B115" s="13">
        <f t="shared" si="17"/>
        <v>48488</v>
      </c>
      <c r="C115" s="19">
        <f t="shared" si="11"/>
        <v>0</v>
      </c>
      <c r="D115" s="3" t="e">
        <f t="shared" si="18"/>
        <v>#NUM!</v>
      </c>
      <c r="E115" s="12" t="e">
        <f t="shared" si="20"/>
        <v>#NUM!</v>
      </c>
      <c r="F115" s="3" t="e">
        <f t="shared" si="12"/>
        <v>#NUM!</v>
      </c>
      <c r="G115" s="12" t="e">
        <f t="shared" si="13"/>
        <v>#NUM!</v>
      </c>
      <c r="H115" s="14">
        <f>'Aktualny Kredyt'!H115</f>
        <v>0</v>
      </c>
      <c r="I115" s="3">
        <f t="shared" si="14"/>
        <v>0</v>
      </c>
      <c r="J115" s="3" t="e">
        <f t="shared" si="21"/>
        <v>#NUM!</v>
      </c>
      <c r="K115" s="5">
        <f t="shared" si="19"/>
        <v>106</v>
      </c>
      <c r="L115" s="3" t="e">
        <f t="shared" si="15"/>
        <v>#NUM!</v>
      </c>
      <c r="M115" s="12" t="e">
        <f t="shared" si="16"/>
        <v>#NUM!</v>
      </c>
      <c r="N115" s="24"/>
      <c r="O115" s="24"/>
      <c r="P115" s="24"/>
    </row>
    <row r="116" spans="2:16" x14ac:dyDescent="0.2">
      <c r="B116" s="13">
        <f t="shared" si="17"/>
        <v>48519</v>
      </c>
      <c r="C116" s="19">
        <f t="shared" si="11"/>
        <v>0</v>
      </c>
      <c r="D116" s="3" t="e">
        <f t="shared" si="18"/>
        <v>#NUM!</v>
      </c>
      <c r="E116" s="12" t="e">
        <f t="shared" si="20"/>
        <v>#NUM!</v>
      </c>
      <c r="F116" s="3" t="e">
        <f t="shared" si="12"/>
        <v>#NUM!</v>
      </c>
      <c r="G116" s="12" t="e">
        <f t="shared" si="13"/>
        <v>#NUM!</v>
      </c>
      <c r="H116" s="14">
        <f>'Aktualny Kredyt'!H116</f>
        <v>0</v>
      </c>
      <c r="I116" s="3">
        <f t="shared" si="14"/>
        <v>0</v>
      </c>
      <c r="J116" s="3" t="e">
        <f t="shared" si="21"/>
        <v>#NUM!</v>
      </c>
      <c r="K116" s="5">
        <f t="shared" si="19"/>
        <v>107</v>
      </c>
      <c r="L116" s="3" t="e">
        <f t="shared" si="15"/>
        <v>#NUM!</v>
      </c>
      <c r="M116" s="12" t="e">
        <f t="shared" si="16"/>
        <v>#NUM!</v>
      </c>
      <c r="N116" s="24"/>
      <c r="O116" s="24"/>
      <c r="P116" s="24"/>
    </row>
    <row r="117" spans="2:16" x14ac:dyDescent="0.2">
      <c r="B117" s="13">
        <f t="shared" si="17"/>
        <v>48549</v>
      </c>
      <c r="C117" s="19">
        <f t="shared" si="11"/>
        <v>0</v>
      </c>
      <c r="D117" s="3" t="e">
        <f t="shared" si="18"/>
        <v>#NUM!</v>
      </c>
      <c r="E117" s="12" t="e">
        <f t="shared" si="20"/>
        <v>#NUM!</v>
      </c>
      <c r="F117" s="3" t="e">
        <f t="shared" si="12"/>
        <v>#NUM!</v>
      </c>
      <c r="G117" s="12" t="e">
        <f t="shared" si="13"/>
        <v>#NUM!</v>
      </c>
      <c r="H117" s="14">
        <f>'Aktualny Kredyt'!H117</f>
        <v>0</v>
      </c>
      <c r="I117" s="3">
        <f t="shared" si="14"/>
        <v>0</v>
      </c>
      <c r="J117" s="3" t="e">
        <f t="shared" si="21"/>
        <v>#NUM!</v>
      </c>
      <c r="K117" s="5">
        <f t="shared" si="19"/>
        <v>108</v>
      </c>
      <c r="L117" s="3" t="e">
        <f t="shared" si="15"/>
        <v>#NUM!</v>
      </c>
      <c r="M117" s="12" t="e">
        <f t="shared" si="16"/>
        <v>#NUM!</v>
      </c>
      <c r="N117" s="24"/>
      <c r="O117" s="24"/>
      <c r="P117" s="24"/>
    </row>
    <row r="118" spans="2:16" x14ac:dyDescent="0.2">
      <c r="B118" s="13">
        <f t="shared" si="17"/>
        <v>48580</v>
      </c>
      <c r="C118" s="19">
        <f t="shared" si="11"/>
        <v>0</v>
      </c>
      <c r="D118" s="3" t="e">
        <f t="shared" si="18"/>
        <v>#NUM!</v>
      </c>
      <c r="E118" s="12" t="e">
        <f t="shared" si="20"/>
        <v>#NUM!</v>
      </c>
      <c r="F118" s="3" t="e">
        <f t="shared" si="12"/>
        <v>#NUM!</v>
      </c>
      <c r="G118" s="12" t="e">
        <f t="shared" si="13"/>
        <v>#NUM!</v>
      </c>
      <c r="H118" s="14">
        <f>'Aktualny Kredyt'!H118</f>
        <v>0</v>
      </c>
      <c r="I118" s="3">
        <f t="shared" si="14"/>
        <v>0</v>
      </c>
      <c r="J118" s="3" t="e">
        <f t="shared" si="21"/>
        <v>#NUM!</v>
      </c>
      <c r="K118" s="5">
        <f t="shared" si="19"/>
        <v>109</v>
      </c>
      <c r="L118" s="3" t="e">
        <f t="shared" si="15"/>
        <v>#NUM!</v>
      </c>
      <c r="M118" s="12" t="e">
        <f t="shared" si="16"/>
        <v>#NUM!</v>
      </c>
      <c r="N118" s="24"/>
      <c r="O118" s="24"/>
      <c r="P118" s="24"/>
    </row>
    <row r="119" spans="2:16" x14ac:dyDescent="0.2">
      <c r="B119" s="13">
        <f t="shared" si="17"/>
        <v>48611</v>
      </c>
      <c r="C119" s="19">
        <f t="shared" si="11"/>
        <v>0</v>
      </c>
      <c r="D119" s="3" t="e">
        <f t="shared" si="18"/>
        <v>#NUM!</v>
      </c>
      <c r="E119" s="12" t="e">
        <f t="shared" si="20"/>
        <v>#NUM!</v>
      </c>
      <c r="F119" s="3" t="e">
        <f t="shared" si="12"/>
        <v>#NUM!</v>
      </c>
      <c r="G119" s="12" t="e">
        <f t="shared" si="13"/>
        <v>#NUM!</v>
      </c>
      <c r="H119" s="14">
        <f>'Aktualny Kredyt'!H119</f>
        <v>0</v>
      </c>
      <c r="I119" s="3">
        <f t="shared" si="14"/>
        <v>0</v>
      </c>
      <c r="J119" s="3" t="e">
        <f t="shared" si="21"/>
        <v>#NUM!</v>
      </c>
      <c r="K119" s="5">
        <f t="shared" si="19"/>
        <v>110</v>
      </c>
      <c r="L119" s="3" t="e">
        <f t="shared" si="15"/>
        <v>#NUM!</v>
      </c>
      <c r="M119" s="12" t="e">
        <f t="shared" si="16"/>
        <v>#NUM!</v>
      </c>
      <c r="N119" s="24"/>
      <c r="O119" s="24"/>
      <c r="P119" s="24"/>
    </row>
    <row r="120" spans="2:16" x14ac:dyDescent="0.2">
      <c r="B120" s="13">
        <f t="shared" si="17"/>
        <v>48639</v>
      </c>
      <c r="C120" s="19">
        <f t="shared" si="11"/>
        <v>0</v>
      </c>
      <c r="D120" s="3" t="e">
        <f t="shared" si="18"/>
        <v>#NUM!</v>
      </c>
      <c r="E120" s="12" t="e">
        <f t="shared" si="20"/>
        <v>#NUM!</v>
      </c>
      <c r="F120" s="3" t="e">
        <f t="shared" si="12"/>
        <v>#NUM!</v>
      </c>
      <c r="G120" s="12" t="e">
        <f t="shared" si="13"/>
        <v>#NUM!</v>
      </c>
      <c r="H120" s="14">
        <f>'Aktualny Kredyt'!H120</f>
        <v>0</v>
      </c>
      <c r="I120" s="3">
        <f t="shared" si="14"/>
        <v>0</v>
      </c>
      <c r="J120" s="3" t="e">
        <f t="shared" si="21"/>
        <v>#NUM!</v>
      </c>
      <c r="K120" s="5">
        <f t="shared" si="19"/>
        <v>111</v>
      </c>
      <c r="L120" s="3" t="e">
        <f t="shared" si="15"/>
        <v>#NUM!</v>
      </c>
      <c r="M120" s="12" t="e">
        <f t="shared" si="16"/>
        <v>#NUM!</v>
      </c>
      <c r="N120" s="24"/>
      <c r="O120" s="24"/>
      <c r="P120" s="24"/>
    </row>
    <row r="121" spans="2:16" x14ac:dyDescent="0.2">
      <c r="B121" s="13">
        <f t="shared" si="17"/>
        <v>48670</v>
      </c>
      <c r="C121" s="19">
        <f t="shared" si="11"/>
        <v>0</v>
      </c>
      <c r="D121" s="3" t="e">
        <f t="shared" si="18"/>
        <v>#NUM!</v>
      </c>
      <c r="E121" s="12" t="e">
        <f t="shared" si="20"/>
        <v>#NUM!</v>
      </c>
      <c r="F121" s="3" t="e">
        <f t="shared" si="12"/>
        <v>#NUM!</v>
      </c>
      <c r="G121" s="12" t="e">
        <f t="shared" si="13"/>
        <v>#NUM!</v>
      </c>
      <c r="H121" s="14">
        <f>'Aktualny Kredyt'!H121</f>
        <v>0</v>
      </c>
      <c r="I121" s="3">
        <f t="shared" si="14"/>
        <v>0</v>
      </c>
      <c r="J121" s="3" t="e">
        <f t="shared" si="21"/>
        <v>#NUM!</v>
      </c>
      <c r="K121" s="5">
        <f t="shared" si="19"/>
        <v>112</v>
      </c>
      <c r="L121" s="3" t="e">
        <f t="shared" si="15"/>
        <v>#NUM!</v>
      </c>
      <c r="M121" s="12" t="e">
        <f t="shared" si="16"/>
        <v>#NUM!</v>
      </c>
      <c r="N121" s="24"/>
      <c r="O121" s="24"/>
      <c r="P121" s="24"/>
    </row>
    <row r="122" spans="2:16" x14ac:dyDescent="0.2">
      <c r="B122" s="13">
        <f t="shared" si="17"/>
        <v>48700</v>
      </c>
      <c r="C122" s="19">
        <f t="shared" si="11"/>
        <v>0</v>
      </c>
      <c r="D122" s="3" t="e">
        <f t="shared" si="18"/>
        <v>#NUM!</v>
      </c>
      <c r="E122" s="12" t="e">
        <f t="shared" si="20"/>
        <v>#NUM!</v>
      </c>
      <c r="F122" s="3" t="e">
        <f t="shared" si="12"/>
        <v>#NUM!</v>
      </c>
      <c r="G122" s="12" t="e">
        <f t="shared" si="13"/>
        <v>#NUM!</v>
      </c>
      <c r="H122" s="14">
        <f>'Aktualny Kredyt'!H122</f>
        <v>0</v>
      </c>
      <c r="I122" s="3">
        <f t="shared" si="14"/>
        <v>0</v>
      </c>
      <c r="J122" s="3" t="e">
        <f t="shared" si="21"/>
        <v>#NUM!</v>
      </c>
      <c r="K122" s="5">
        <f t="shared" si="19"/>
        <v>113</v>
      </c>
      <c r="L122" s="3" t="e">
        <f t="shared" si="15"/>
        <v>#NUM!</v>
      </c>
      <c r="M122" s="12" t="e">
        <f t="shared" si="16"/>
        <v>#NUM!</v>
      </c>
      <c r="N122" s="24"/>
      <c r="O122" s="24"/>
      <c r="P122" s="24"/>
    </row>
    <row r="123" spans="2:16" x14ac:dyDescent="0.2">
      <c r="B123" s="13">
        <f t="shared" si="17"/>
        <v>48731</v>
      </c>
      <c r="C123" s="19">
        <f t="shared" si="11"/>
        <v>0</v>
      </c>
      <c r="D123" s="3" t="e">
        <f t="shared" si="18"/>
        <v>#NUM!</v>
      </c>
      <c r="E123" s="12" t="e">
        <f t="shared" si="20"/>
        <v>#NUM!</v>
      </c>
      <c r="F123" s="3" t="e">
        <f t="shared" si="12"/>
        <v>#NUM!</v>
      </c>
      <c r="G123" s="12" t="e">
        <f t="shared" si="13"/>
        <v>#NUM!</v>
      </c>
      <c r="H123" s="14">
        <f>'Aktualny Kredyt'!H123</f>
        <v>0</v>
      </c>
      <c r="I123" s="3">
        <f t="shared" si="14"/>
        <v>0</v>
      </c>
      <c r="J123" s="3" t="e">
        <f t="shared" si="21"/>
        <v>#NUM!</v>
      </c>
      <c r="K123" s="5">
        <f t="shared" si="19"/>
        <v>114</v>
      </c>
      <c r="L123" s="3" t="e">
        <f t="shared" si="15"/>
        <v>#NUM!</v>
      </c>
      <c r="M123" s="12" t="e">
        <f t="shared" si="16"/>
        <v>#NUM!</v>
      </c>
      <c r="N123" s="24"/>
      <c r="O123" s="24"/>
      <c r="P123" s="24"/>
    </row>
    <row r="124" spans="2:16" x14ac:dyDescent="0.2">
      <c r="B124" s="13">
        <f t="shared" si="17"/>
        <v>48761</v>
      </c>
      <c r="C124" s="19">
        <f t="shared" si="11"/>
        <v>0</v>
      </c>
      <c r="D124" s="3" t="e">
        <f t="shared" si="18"/>
        <v>#NUM!</v>
      </c>
      <c r="E124" s="12" t="e">
        <f t="shared" si="20"/>
        <v>#NUM!</v>
      </c>
      <c r="F124" s="3" t="e">
        <f t="shared" si="12"/>
        <v>#NUM!</v>
      </c>
      <c r="G124" s="12" t="e">
        <f t="shared" si="13"/>
        <v>#NUM!</v>
      </c>
      <c r="H124" s="14">
        <f>'Aktualny Kredyt'!H124</f>
        <v>0</v>
      </c>
      <c r="I124" s="3">
        <f t="shared" si="14"/>
        <v>0</v>
      </c>
      <c r="J124" s="3" t="e">
        <f t="shared" si="21"/>
        <v>#NUM!</v>
      </c>
      <c r="K124" s="5">
        <f t="shared" si="19"/>
        <v>115</v>
      </c>
      <c r="L124" s="3" t="e">
        <f t="shared" si="15"/>
        <v>#NUM!</v>
      </c>
      <c r="M124" s="12" t="e">
        <f t="shared" si="16"/>
        <v>#NUM!</v>
      </c>
      <c r="N124" s="24"/>
      <c r="O124" s="24"/>
      <c r="P124" s="24"/>
    </row>
    <row r="125" spans="2:16" x14ac:dyDescent="0.2">
      <c r="B125" s="13">
        <f t="shared" si="17"/>
        <v>48792</v>
      </c>
      <c r="C125" s="19">
        <f t="shared" si="11"/>
        <v>0</v>
      </c>
      <c r="D125" s="3" t="e">
        <f t="shared" si="18"/>
        <v>#NUM!</v>
      </c>
      <c r="E125" s="12" t="e">
        <f t="shared" si="20"/>
        <v>#NUM!</v>
      </c>
      <c r="F125" s="3" t="e">
        <f t="shared" si="12"/>
        <v>#NUM!</v>
      </c>
      <c r="G125" s="12" t="e">
        <f t="shared" si="13"/>
        <v>#NUM!</v>
      </c>
      <c r="H125" s="14">
        <f>'Aktualny Kredyt'!H125</f>
        <v>0</v>
      </c>
      <c r="I125" s="3">
        <f t="shared" si="14"/>
        <v>0</v>
      </c>
      <c r="J125" s="3" t="e">
        <f t="shared" si="21"/>
        <v>#NUM!</v>
      </c>
      <c r="K125" s="5">
        <f t="shared" si="19"/>
        <v>116</v>
      </c>
      <c r="L125" s="3" t="e">
        <f t="shared" si="15"/>
        <v>#NUM!</v>
      </c>
      <c r="M125" s="12" t="e">
        <f t="shared" si="16"/>
        <v>#NUM!</v>
      </c>
      <c r="N125" s="24"/>
      <c r="O125" s="24"/>
      <c r="P125" s="24"/>
    </row>
    <row r="126" spans="2:16" x14ac:dyDescent="0.2">
      <c r="B126" s="13">
        <f t="shared" si="17"/>
        <v>48823</v>
      </c>
      <c r="C126" s="19">
        <f t="shared" si="11"/>
        <v>0</v>
      </c>
      <c r="D126" s="3" t="e">
        <f t="shared" si="18"/>
        <v>#NUM!</v>
      </c>
      <c r="E126" s="12" t="e">
        <f t="shared" si="20"/>
        <v>#NUM!</v>
      </c>
      <c r="F126" s="3" t="e">
        <f t="shared" si="12"/>
        <v>#NUM!</v>
      </c>
      <c r="G126" s="12" t="e">
        <f t="shared" si="13"/>
        <v>#NUM!</v>
      </c>
      <c r="H126" s="14">
        <f>'Aktualny Kredyt'!H126</f>
        <v>0</v>
      </c>
      <c r="I126" s="3">
        <f t="shared" si="14"/>
        <v>0</v>
      </c>
      <c r="J126" s="3" t="e">
        <f t="shared" si="21"/>
        <v>#NUM!</v>
      </c>
      <c r="K126" s="5">
        <f t="shared" si="19"/>
        <v>117</v>
      </c>
      <c r="L126" s="3" t="e">
        <f t="shared" si="15"/>
        <v>#NUM!</v>
      </c>
      <c r="M126" s="12" t="e">
        <f t="shared" si="16"/>
        <v>#NUM!</v>
      </c>
      <c r="N126" s="24"/>
      <c r="O126" s="24"/>
      <c r="P126" s="24"/>
    </row>
    <row r="127" spans="2:16" x14ac:dyDescent="0.2">
      <c r="B127" s="13">
        <f t="shared" si="17"/>
        <v>48853</v>
      </c>
      <c r="C127" s="19">
        <f t="shared" si="11"/>
        <v>0</v>
      </c>
      <c r="D127" s="3" t="e">
        <f t="shared" si="18"/>
        <v>#NUM!</v>
      </c>
      <c r="E127" s="12" t="e">
        <f t="shared" si="20"/>
        <v>#NUM!</v>
      </c>
      <c r="F127" s="3" t="e">
        <f t="shared" si="12"/>
        <v>#NUM!</v>
      </c>
      <c r="G127" s="12" t="e">
        <f t="shared" si="13"/>
        <v>#NUM!</v>
      </c>
      <c r="H127" s="14">
        <f>'Aktualny Kredyt'!H127</f>
        <v>0</v>
      </c>
      <c r="I127" s="3">
        <f t="shared" si="14"/>
        <v>0</v>
      </c>
      <c r="J127" s="3" t="e">
        <f t="shared" si="21"/>
        <v>#NUM!</v>
      </c>
      <c r="K127" s="5">
        <f t="shared" si="19"/>
        <v>118</v>
      </c>
      <c r="L127" s="3" t="e">
        <f t="shared" si="15"/>
        <v>#NUM!</v>
      </c>
      <c r="M127" s="12" t="e">
        <f t="shared" si="16"/>
        <v>#NUM!</v>
      </c>
      <c r="N127" s="24"/>
      <c r="O127" s="24"/>
      <c r="P127" s="24"/>
    </row>
    <row r="128" spans="2:16" x14ac:dyDescent="0.2">
      <c r="B128" s="13">
        <f t="shared" si="17"/>
        <v>48884</v>
      </c>
      <c r="C128" s="19">
        <f t="shared" si="11"/>
        <v>0</v>
      </c>
      <c r="D128" s="3" t="e">
        <f t="shared" si="18"/>
        <v>#NUM!</v>
      </c>
      <c r="E128" s="12" t="e">
        <f t="shared" si="20"/>
        <v>#NUM!</v>
      </c>
      <c r="F128" s="3" t="e">
        <f t="shared" si="12"/>
        <v>#NUM!</v>
      </c>
      <c r="G128" s="12" t="e">
        <f t="shared" si="13"/>
        <v>#NUM!</v>
      </c>
      <c r="H128" s="14">
        <f>'Aktualny Kredyt'!H128</f>
        <v>0</v>
      </c>
      <c r="I128" s="3">
        <f t="shared" si="14"/>
        <v>0</v>
      </c>
      <c r="J128" s="3" t="e">
        <f t="shared" si="21"/>
        <v>#NUM!</v>
      </c>
      <c r="K128" s="5">
        <f t="shared" si="19"/>
        <v>119</v>
      </c>
      <c r="L128" s="3" t="e">
        <f t="shared" si="15"/>
        <v>#NUM!</v>
      </c>
      <c r="M128" s="12" t="e">
        <f t="shared" si="16"/>
        <v>#NUM!</v>
      </c>
      <c r="N128" s="24"/>
      <c r="O128" s="24"/>
      <c r="P128" s="24"/>
    </row>
    <row r="129" spans="2:16" x14ac:dyDescent="0.2">
      <c r="B129" s="13">
        <f t="shared" si="17"/>
        <v>48914</v>
      </c>
      <c r="C129" s="19">
        <f t="shared" si="11"/>
        <v>0</v>
      </c>
      <c r="D129" s="3" t="e">
        <f t="shared" si="18"/>
        <v>#NUM!</v>
      </c>
      <c r="E129" s="12" t="e">
        <f t="shared" si="20"/>
        <v>#NUM!</v>
      </c>
      <c r="F129" s="3" t="e">
        <f t="shared" si="12"/>
        <v>#NUM!</v>
      </c>
      <c r="G129" s="12" t="e">
        <f t="shared" si="13"/>
        <v>#NUM!</v>
      </c>
      <c r="H129" s="14">
        <f>'Aktualny Kredyt'!H129</f>
        <v>0</v>
      </c>
      <c r="I129" s="3">
        <f t="shared" si="14"/>
        <v>0</v>
      </c>
      <c r="J129" s="3" t="e">
        <f t="shared" si="21"/>
        <v>#NUM!</v>
      </c>
      <c r="K129" s="5">
        <f t="shared" si="19"/>
        <v>120</v>
      </c>
      <c r="L129" s="3" t="e">
        <f t="shared" si="15"/>
        <v>#NUM!</v>
      </c>
      <c r="M129" s="12" t="e">
        <f t="shared" si="16"/>
        <v>#NUM!</v>
      </c>
      <c r="N129" s="24"/>
      <c r="O129" s="24"/>
      <c r="P129" s="24"/>
    </row>
    <row r="130" spans="2:16" x14ac:dyDescent="0.2">
      <c r="B130" s="13">
        <f t="shared" si="17"/>
        <v>48945</v>
      </c>
      <c r="C130" s="19">
        <f t="shared" si="11"/>
        <v>0</v>
      </c>
      <c r="D130" s="3" t="e">
        <f t="shared" si="18"/>
        <v>#NUM!</v>
      </c>
      <c r="E130" s="12" t="e">
        <f t="shared" si="20"/>
        <v>#NUM!</v>
      </c>
      <c r="F130" s="3" t="e">
        <f t="shared" si="12"/>
        <v>#NUM!</v>
      </c>
      <c r="G130" s="12" t="e">
        <f t="shared" si="13"/>
        <v>#NUM!</v>
      </c>
      <c r="H130" s="14">
        <f>'Aktualny Kredyt'!H130</f>
        <v>0</v>
      </c>
      <c r="I130" s="3">
        <f t="shared" si="14"/>
        <v>0</v>
      </c>
      <c r="J130" s="3" t="e">
        <f t="shared" si="21"/>
        <v>#NUM!</v>
      </c>
      <c r="K130" s="5">
        <f t="shared" si="19"/>
        <v>121</v>
      </c>
      <c r="L130" s="3" t="e">
        <f t="shared" si="15"/>
        <v>#NUM!</v>
      </c>
      <c r="M130" s="12" t="e">
        <f t="shared" si="16"/>
        <v>#NUM!</v>
      </c>
      <c r="N130" s="24"/>
      <c r="O130" s="24"/>
      <c r="P130" s="24"/>
    </row>
    <row r="131" spans="2:16" x14ac:dyDescent="0.2">
      <c r="B131" s="13">
        <f t="shared" si="17"/>
        <v>48976</v>
      </c>
      <c r="C131" s="19">
        <f t="shared" si="11"/>
        <v>0</v>
      </c>
      <c r="D131" s="3" t="e">
        <f t="shared" si="18"/>
        <v>#NUM!</v>
      </c>
      <c r="E131" s="12" t="e">
        <f t="shared" si="20"/>
        <v>#NUM!</v>
      </c>
      <c r="F131" s="3" t="e">
        <f t="shared" si="12"/>
        <v>#NUM!</v>
      </c>
      <c r="G131" s="12" t="e">
        <f t="shared" si="13"/>
        <v>#NUM!</v>
      </c>
      <c r="H131" s="14">
        <f>'Aktualny Kredyt'!H131</f>
        <v>0</v>
      </c>
      <c r="I131" s="3">
        <f t="shared" si="14"/>
        <v>0</v>
      </c>
      <c r="J131" s="3" t="e">
        <f t="shared" si="21"/>
        <v>#NUM!</v>
      </c>
      <c r="K131" s="5">
        <f t="shared" si="19"/>
        <v>122</v>
      </c>
      <c r="L131" s="3" t="e">
        <f t="shared" si="15"/>
        <v>#NUM!</v>
      </c>
      <c r="M131" s="12" t="e">
        <f t="shared" si="16"/>
        <v>#NUM!</v>
      </c>
      <c r="N131" s="24"/>
      <c r="O131" s="24"/>
      <c r="P131" s="24"/>
    </row>
    <row r="132" spans="2:16" x14ac:dyDescent="0.2">
      <c r="B132" s="13">
        <f t="shared" si="17"/>
        <v>49004</v>
      </c>
      <c r="C132" s="19">
        <f t="shared" si="11"/>
        <v>0</v>
      </c>
      <c r="D132" s="3" t="e">
        <f t="shared" si="18"/>
        <v>#NUM!</v>
      </c>
      <c r="E132" s="12" t="e">
        <f t="shared" si="20"/>
        <v>#NUM!</v>
      </c>
      <c r="F132" s="3" t="e">
        <f t="shared" si="12"/>
        <v>#NUM!</v>
      </c>
      <c r="G132" s="12" t="e">
        <f t="shared" si="13"/>
        <v>#NUM!</v>
      </c>
      <c r="H132" s="14">
        <f>'Aktualny Kredyt'!H132</f>
        <v>0</v>
      </c>
      <c r="I132" s="3">
        <f t="shared" si="14"/>
        <v>0</v>
      </c>
      <c r="J132" s="3" t="e">
        <f t="shared" si="21"/>
        <v>#NUM!</v>
      </c>
      <c r="K132" s="5">
        <f t="shared" si="19"/>
        <v>123</v>
      </c>
      <c r="L132" s="3" t="e">
        <f t="shared" si="15"/>
        <v>#NUM!</v>
      </c>
      <c r="M132" s="12" t="e">
        <f t="shared" si="16"/>
        <v>#NUM!</v>
      </c>
      <c r="N132" s="24"/>
      <c r="O132" s="24"/>
      <c r="P132" s="24"/>
    </row>
    <row r="133" spans="2:16" x14ac:dyDescent="0.2">
      <c r="B133" s="13">
        <f t="shared" si="17"/>
        <v>49035</v>
      </c>
      <c r="C133" s="19">
        <f t="shared" si="11"/>
        <v>0</v>
      </c>
      <c r="D133" s="3" t="e">
        <f t="shared" si="18"/>
        <v>#NUM!</v>
      </c>
      <c r="E133" s="12" t="e">
        <f t="shared" si="20"/>
        <v>#NUM!</v>
      </c>
      <c r="F133" s="3" t="e">
        <f t="shared" si="12"/>
        <v>#NUM!</v>
      </c>
      <c r="G133" s="12" t="e">
        <f t="shared" si="13"/>
        <v>#NUM!</v>
      </c>
      <c r="H133" s="14">
        <f>'Aktualny Kredyt'!H133</f>
        <v>0</v>
      </c>
      <c r="I133" s="3">
        <f t="shared" si="14"/>
        <v>0</v>
      </c>
      <c r="J133" s="3" t="e">
        <f t="shared" si="21"/>
        <v>#NUM!</v>
      </c>
      <c r="K133" s="5">
        <f t="shared" si="19"/>
        <v>124</v>
      </c>
      <c r="L133" s="3" t="e">
        <f t="shared" si="15"/>
        <v>#NUM!</v>
      </c>
      <c r="M133" s="12" t="e">
        <f t="shared" si="16"/>
        <v>#NUM!</v>
      </c>
      <c r="N133" s="24"/>
      <c r="O133" s="24"/>
      <c r="P133" s="24"/>
    </row>
    <row r="134" spans="2:16" x14ac:dyDescent="0.2">
      <c r="B134" s="13">
        <f t="shared" si="17"/>
        <v>49065</v>
      </c>
      <c r="C134" s="19">
        <f t="shared" si="11"/>
        <v>0</v>
      </c>
      <c r="D134" s="3" t="e">
        <f t="shared" si="18"/>
        <v>#NUM!</v>
      </c>
      <c r="E134" s="12" t="e">
        <f t="shared" si="20"/>
        <v>#NUM!</v>
      </c>
      <c r="F134" s="3" t="e">
        <f t="shared" si="12"/>
        <v>#NUM!</v>
      </c>
      <c r="G134" s="12" t="e">
        <f t="shared" si="13"/>
        <v>#NUM!</v>
      </c>
      <c r="H134" s="14">
        <f>'Aktualny Kredyt'!H134</f>
        <v>0</v>
      </c>
      <c r="I134" s="3">
        <f t="shared" si="14"/>
        <v>0</v>
      </c>
      <c r="J134" s="3" t="e">
        <f t="shared" si="21"/>
        <v>#NUM!</v>
      </c>
      <c r="K134" s="5">
        <f t="shared" si="19"/>
        <v>125</v>
      </c>
      <c r="L134" s="3" t="e">
        <f t="shared" si="15"/>
        <v>#NUM!</v>
      </c>
      <c r="M134" s="12" t="e">
        <f t="shared" si="16"/>
        <v>#NUM!</v>
      </c>
      <c r="N134" s="24"/>
      <c r="O134" s="24"/>
      <c r="P134" s="24"/>
    </row>
    <row r="135" spans="2:16" x14ac:dyDescent="0.2">
      <c r="B135" s="13">
        <f t="shared" si="17"/>
        <v>49096</v>
      </c>
      <c r="C135" s="19">
        <f t="shared" si="11"/>
        <v>0</v>
      </c>
      <c r="D135" s="3" t="e">
        <f t="shared" si="18"/>
        <v>#NUM!</v>
      </c>
      <c r="E135" s="12" t="e">
        <f t="shared" si="20"/>
        <v>#NUM!</v>
      </c>
      <c r="F135" s="3" t="e">
        <f t="shared" si="12"/>
        <v>#NUM!</v>
      </c>
      <c r="G135" s="12" t="e">
        <f t="shared" si="13"/>
        <v>#NUM!</v>
      </c>
      <c r="H135" s="14">
        <f>'Aktualny Kredyt'!H135</f>
        <v>0</v>
      </c>
      <c r="I135" s="3">
        <f t="shared" si="14"/>
        <v>0</v>
      </c>
      <c r="J135" s="3" t="e">
        <f t="shared" si="21"/>
        <v>#NUM!</v>
      </c>
      <c r="K135" s="5">
        <f t="shared" si="19"/>
        <v>126</v>
      </c>
      <c r="L135" s="3" t="e">
        <f t="shared" si="15"/>
        <v>#NUM!</v>
      </c>
      <c r="M135" s="12" t="e">
        <f t="shared" si="16"/>
        <v>#NUM!</v>
      </c>
      <c r="N135" s="24"/>
      <c r="O135" s="24"/>
      <c r="P135" s="24"/>
    </row>
    <row r="136" spans="2:16" x14ac:dyDescent="0.2">
      <c r="B136" s="13">
        <f t="shared" si="17"/>
        <v>49126</v>
      </c>
      <c r="C136" s="19">
        <f t="shared" si="11"/>
        <v>0</v>
      </c>
      <c r="D136" s="3" t="e">
        <f t="shared" si="18"/>
        <v>#NUM!</v>
      </c>
      <c r="E136" s="12" t="e">
        <f t="shared" si="20"/>
        <v>#NUM!</v>
      </c>
      <c r="F136" s="3" t="e">
        <f t="shared" si="12"/>
        <v>#NUM!</v>
      </c>
      <c r="G136" s="12" t="e">
        <f t="shared" si="13"/>
        <v>#NUM!</v>
      </c>
      <c r="H136" s="14">
        <f>'Aktualny Kredyt'!H136</f>
        <v>0</v>
      </c>
      <c r="I136" s="3">
        <f t="shared" si="14"/>
        <v>0</v>
      </c>
      <c r="J136" s="3" t="e">
        <f t="shared" si="21"/>
        <v>#NUM!</v>
      </c>
      <c r="K136" s="5">
        <f t="shared" si="19"/>
        <v>127</v>
      </c>
      <c r="L136" s="3" t="e">
        <f t="shared" si="15"/>
        <v>#NUM!</v>
      </c>
      <c r="M136" s="12" t="e">
        <f t="shared" si="16"/>
        <v>#NUM!</v>
      </c>
      <c r="N136" s="24"/>
      <c r="O136" s="24"/>
      <c r="P136" s="24"/>
    </row>
    <row r="137" spans="2:16" x14ac:dyDescent="0.2">
      <c r="B137" s="13">
        <f t="shared" si="17"/>
        <v>49157</v>
      </c>
      <c r="C137" s="19">
        <f t="shared" si="11"/>
        <v>0</v>
      </c>
      <c r="D137" s="3" t="e">
        <f t="shared" si="18"/>
        <v>#NUM!</v>
      </c>
      <c r="E137" s="12" t="e">
        <f t="shared" si="20"/>
        <v>#NUM!</v>
      </c>
      <c r="F137" s="3" t="e">
        <f t="shared" si="12"/>
        <v>#NUM!</v>
      </c>
      <c r="G137" s="12" t="e">
        <f t="shared" si="13"/>
        <v>#NUM!</v>
      </c>
      <c r="H137" s="14">
        <f>'Aktualny Kredyt'!H137</f>
        <v>0</v>
      </c>
      <c r="I137" s="3">
        <f t="shared" si="14"/>
        <v>0</v>
      </c>
      <c r="J137" s="3" t="e">
        <f t="shared" si="21"/>
        <v>#NUM!</v>
      </c>
      <c r="K137" s="5">
        <f t="shared" si="19"/>
        <v>128</v>
      </c>
      <c r="L137" s="3" t="e">
        <f t="shared" si="15"/>
        <v>#NUM!</v>
      </c>
      <c r="M137" s="12" t="e">
        <f t="shared" si="16"/>
        <v>#NUM!</v>
      </c>
      <c r="N137" s="24"/>
      <c r="O137" s="24"/>
      <c r="P137" s="24"/>
    </row>
    <row r="138" spans="2:16" x14ac:dyDescent="0.2">
      <c r="B138" s="13">
        <f t="shared" si="17"/>
        <v>49188</v>
      </c>
      <c r="C138" s="19">
        <f t="shared" si="11"/>
        <v>0</v>
      </c>
      <c r="D138" s="3" t="e">
        <f t="shared" si="18"/>
        <v>#NUM!</v>
      </c>
      <c r="E138" s="12" t="e">
        <f t="shared" si="20"/>
        <v>#NUM!</v>
      </c>
      <c r="F138" s="3" t="e">
        <f t="shared" si="12"/>
        <v>#NUM!</v>
      </c>
      <c r="G138" s="12" t="e">
        <f t="shared" si="13"/>
        <v>#NUM!</v>
      </c>
      <c r="H138" s="14">
        <f>'Aktualny Kredyt'!H138</f>
        <v>0</v>
      </c>
      <c r="I138" s="3">
        <f t="shared" si="14"/>
        <v>0</v>
      </c>
      <c r="J138" s="3" t="e">
        <f t="shared" si="21"/>
        <v>#NUM!</v>
      </c>
      <c r="K138" s="5">
        <f t="shared" si="19"/>
        <v>129</v>
      </c>
      <c r="L138" s="3" t="e">
        <f t="shared" si="15"/>
        <v>#NUM!</v>
      </c>
      <c r="M138" s="12" t="e">
        <f t="shared" si="16"/>
        <v>#NUM!</v>
      </c>
      <c r="N138" s="24"/>
      <c r="O138" s="24"/>
      <c r="P138" s="24"/>
    </row>
    <row r="139" spans="2:16" x14ac:dyDescent="0.2">
      <c r="B139" s="13">
        <f t="shared" si="17"/>
        <v>49218</v>
      </c>
      <c r="C139" s="19">
        <f t="shared" ref="C139:C202" si="22">$D$4</f>
        <v>0</v>
      </c>
      <c r="D139" s="3" t="e">
        <f t="shared" si="18"/>
        <v>#NUM!</v>
      </c>
      <c r="E139" s="12" t="e">
        <f t="shared" si="20"/>
        <v>#NUM!</v>
      </c>
      <c r="F139" s="3" t="e">
        <f t="shared" ref="F139:F202" si="23">D139*C139/12</f>
        <v>#NUM!</v>
      </c>
      <c r="G139" s="12" t="e">
        <f t="shared" ref="G139:G202" si="24">MIN(E139-F139,D139)</f>
        <v>#NUM!</v>
      </c>
      <c r="H139" s="14">
        <f>'Aktualny Kredyt'!H139</f>
        <v>0</v>
      </c>
      <c r="I139" s="3">
        <f t="shared" ref="I139:I202" si="25">IF(H139=0,0,MAX(IF(H139&gt;0,D139*0.005,0),300))</f>
        <v>0</v>
      </c>
      <c r="J139" s="3" t="e">
        <f t="shared" si="21"/>
        <v>#NUM!</v>
      </c>
      <c r="K139" s="5">
        <f t="shared" si="19"/>
        <v>130</v>
      </c>
      <c r="L139" s="3" t="e">
        <f t="shared" ref="L139:L202" si="26">L138+F139</f>
        <v>#NUM!</v>
      </c>
      <c r="M139" s="12" t="e">
        <f t="shared" ref="M139:M202" si="27">M138+G139+H139</f>
        <v>#NUM!</v>
      </c>
      <c r="N139" s="24"/>
      <c r="O139" s="24"/>
      <c r="P139" s="24"/>
    </row>
    <row r="140" spans="2:16" x14ac:dyDescent="0.2">
      <c r="B140" s="13">
        <f t="shared" ref="B140:B203" si="28">EDATE(B139,1)</f>
        <v>49249</v>
      </c>
      <c r="C140" s="19">
        <f t="shared" si="22"/>
        <v>0</v>
      </c>
      <c r="D140" s="3" t="e">
        <f t="shared" ref="D140:D203" si="29">IF(J139&lt;=0,0,J139)</f>
        <v>#NUM!</v>
      </c>
      <c r="E140" s="12" t="e">
        <f t="shared" si="20"/>
        <v>#NUM!</v>
      </c>
      <c r="F140" s="3" t="e">
        <f t="shared" si="23"/>
        <v>#NUM!</v>
      </c>
      <c r="G140" s="12" t="e">
        <f t="shared" si="24"/>
        <v>#NUM!</v>
      </c>
      <c r="H140" s="14">
        <f>'Aktualny Kredyt'!H140</f>
        <v>0</v>
      </c>
      <c r="I140" s="3">
        <f t="shared" si="25"/>
        <v>0</v>
      </c>
      <c r="J140" s="3" t="e">
        <f t="shared" si="21"/>
        <v>#NUM!</v>
      </c>
      <c r="K140" s="5">
        <f t="shared" ref="K140:K203" si="30">K139+1</f>
        <v>131</v>
      </c>
      <c r="L140" s="3" t="e">
        <f t="shared" si="26"/>
        <v>#NUM!</v>
      </c>
      <c r="M140" s="12" t="e">
        <f t="shared" si="27"/>
        <v>#NUM!</v>
      </c>
      <c r="N140" s="24"/>
      <c r="O140" s="24"/>
      <c r="P140" s="24"/>
    </row>
    <row r="141" spans="2:16" x14ac:dyDescent="0.2">
      <c r="B141" s="13">
        <f t="shared" si="28"/>
        <v>49279</v>
      </c>
      <c r="C141" s="19">
        <f t="shared" si="22"/>
        <v>0</v>
      </c>
      <c r="D141" s="3" t="e">
        <f t="shared" si="29"/>
        <v>#NUM!</v>
      </c>
      <c r="E141" s="12" t="e">
        <f t="shared" ref="E141:E204" si="31">IF(J140&lt;=0,0,-PMT(C141/12,$D$6,$D$3))</f>
        <v>#NUM!</v>
      </c>
      <c r="F141" s="3" t="e">
        <f t="shared" si="23"/>
        <v>#NUM!</v>
      </c>
      <c r="G141" s="12" t="e">
        <f t="shared" si="24"/>
        <v>#NUM!</v>
      </c>
      <c r="H141" s="14">
        <f>'Aktualny Kredyt'!H141</f>
        <v>0</v>
      </c>
      <c r="I141" s="3">
        <f t="shared" si="25"/>
        <v>0</v>
      </c>
      <c r="J141" s="3" t="e">
        <f t="shared" si="21"/>
        <v>#NUM!</v>
      </c>
      <c r="K141" s="5">
        <f t="shared" si="30"/>
        <v>132</v>
      </c>
      <c r="L141" s="3" t="e">
        <f t="shared" si="26"/>
        <v>#NUM!</v>
      </c>
      <c r="M141" s="12" t="e">
        <f t="shared" si="27"/>
        <v>#NUM!</v>
      </c>
      <c r="N141" s="24"/>
      <c r="O141" s="24"/>
      <c r="P141" s="24"/>
    </row>
    <row r="142" spans="2:16" x14ac:dyDescent="0.2">
      <c r="B142" s="13">
        <f t="shared" si="28"/>
        <v>49310</v>
      </c>
      <c r="C142" s="19">
        <f t="shared" si="22"/>
        <v>0</v>
      </c>
      <c r="D142" s="3" t="e">
        <f t="shared" si="29"/>
        <v>#NUM!</v>
      </c>
      <c r="E142" s="12" t="e">
        <f t="shared" si="31"/>
        <v>#NUM!</v>
      </c>
      <c r="F142" s="3" t="e">
        <f t="shared" si="23"/>
        <v>#NUM!</v>
      </c>
      <c r="G142" s="12" t="e">
        <f t="shared" si="24"/>
        <v>#NUM!</v>
      </c>
      <c r="H142" s="14">
        <f>'Aktualny Kredyt'!H142</f>
        <v>0</v>
      </c>
      <c r="I142" s="3">
        <f t="shared" si="25"/>
        <v>0</v>
      </c>
      <c r="J142" s="3" t="e">
        <f t="shared" ref="J142:J205" si="32">D142-G142-H142</f>
        <v>#NUM!</v>
      </c>
      <c r="K142" s="5">
        <f t="shared" si="30"/>
        <v>133</v>
      </c>
      <c r="L142" s="3" t="e">
        <f t="shared" si="26"/>
        <v>#NUM!</v>
      </c>
      <c r="M142" s="12" t="e">
        <f t="shared" si="27"/>
        <v>#NUM!</v>
      </c>
      <c r="N142" s="24"/>
      <c r="O142" s="24"/>
      <c r="P142" s="24"/>
    </row>
    <row r="143" spans="2:16" x14ac:dyDescent="0.2">
      <c r="B143" s="13">
        <f t="shared" si="28"/>
        <v>49341</v>
      </c>
      <c r="C143" s="19">
        <f t="shared" si="22"/>
        <v>0</v>
      </c>
      <c r="D143" s="3" t="e">
        <f t="shared" si="29"/>
        <v>#NUM!</v>
      </c>
      <c r="E143" s="12" t="e">
        <f t="shared" si="31"/>
        <v>#NUM!</v>
      </c>
      <c r="F143" s="3" t="e">
        <f t="shared" si="23"/>
        <v>#NUM!</v>
      </c>
      <c r="G143" s="12" t="e">
        <f t="shared" si="24"/>
        <v>#NUM!</v>
      </c>
      <c r="H143" s="14">
        <f>'Aktualny Kredyt'!H143</f>
        <v>0</v>
      </c>
      <c r="I143" s="3">
        <f t="shared" si="25"/>
        <v>0</v>
      </c>
      <c r="J143" s="3" t="e">
        <f t="shared" si="32"/>
        <v>#NUM!</v>
      </c>
      <c r="K143" s="5">
        <f t="shared" si="30"/>
        <v>134</v>
      </c>
      <c r="L143" s="3" t="e">
        <f t="shared" si="26"/>
        <v>#NUM!</v>
      </c>
      <c r="M143" s="12" t="e">
        <f t="shared" si="27"/>
        <v>#NUM!</v>
      </c>
      <c r="N143" s="24"/>
      <c r="O143" s="24"/>
      <c r="P143" s="24"/>
    </row>
    <row r="144" spans="2:16" x14ac:dyDescent="0.2">
      <c r="B144" s="13">
        <f t="shared" si="28"/>
        <v>49369</v>
      </c>
      <c r="C144" s="19">
        <f t="shared" si="22"/>
        <v>0</v>
      </c>
      <c r="D144" s="3" t="e">
        <f t="shared" si="29"/>
        <v>#NUM!</v>
      </c>
      <c r="E144" s="12" t="e">
        <f t="shared" si="31"/>
        <v>#NUM!</v>
      </c>
      <c r="F144" s="3" t="e">
        <f t="shared" si="23"/>
        <v>#NUM!</v>
      </c>
      <c r="G144" s="12" t="e">
        <f t="shared" si="24"/>
        <v>#NUM!</v>
      </c>
      <c r="H144" s="14">
        <f>'Aktualny Kredyt'!H144</f>
        <v>0</v>
      </c>
      <c r="I144" s="3">
        <f t="shared" si="25"/>
        <v>0</v>
      </c>
      <c r="J144" s="3" t="e">
        <f t="shared" si="32"/>
        <v>#NUM!</v>
      </c>
      <c r="K144" s="5">
        <f t="shared" si="30"/>
        <v>135</v>
      </c>
      <c r="L144" s="3" t="e">
        <f t="shared" si="26"/>
        <v>#NUM!</v>
      </c>
      <c r="M144" s="12" t="e">
        <f t="shared" si="27"/>
        <v>#NUM!</v>
      </c>
      <c r="N144" s="24"/>
      <c r="O144" s="24"/>
      <c r="P144" s="24"/>
    </row>
    <row r="145" spans="2:16" x14ac:dyDescent="0.2">
      <c r="B145" s="13">
        <f t="shared" si="28"/>
        <v>49400</v>
      </c>
      <c r="C145" s="19">
        <f t="shared" si="22"/>
        <v>0</v>
      </c>
      <c r="D145" s="3" t="e">
        <f t="shared" si="29"/>
        <v>#NUM!</v>
      </c>
      <c r="E145" s="12" t="e">
        <f t="shared" si="31"/>
        <v>#NUM!</v>
      </c>
      <c r="F145" s="3" t="e">
        <f t="shared" si="23"/>
        <v>#NUM!</v>
      </c>
      <c r="G145" s="12" t="e">
        <f t="shared" si="24"/>
        <v>#NUM!</v>
      </c>
      <c r="H145" s="14">
        <f>'Aktualny Kredyt'!H145</f>
        <v>0</v>
      </c>
      <c r="I145" s="3">
        <f t="shared" si="25"/>
        <v>0</v>
      </c>
      <c r="J145" s="3" t="e">
        <f t="shared" si="32"/>
        <v>#NUM!</v>
      </c>
      <c r="K145" s="5">
        <f t="shared" si="30"/>
        <v>136</v>
      </c>
      <c r="L145" s="3" t="e">
        <f t="shared" si="26"/>
        <v>#NUM!</v>
      </c>
      <c r="M145" s="12" t="e">
        <f t="shared" si="27"/>
        <v>#NUM!</v>
      </c>
      <c r="N145" s="24"/>
      <c r="O145" s="24"/>
      <c r="P145" s="24"/>
    </row>
    <row r="146" spans="2:16" x14ac:dyDescent="0.2">
      <c r="B146" s="13">
        <f t="shared" si="28"/>
        <v>49430</v>
      </c>
      <c r="C146" s="19">
        <f t="shared" si="22"/>
        <v>0</v>
      </c>
      <c r="D146" s="3" t="e">
        <f t="shared" si="29"/>
        <v>#NUM!</v>
      </c>
      <c r="E146" s="12" t="e">
        <f t="shared" si="31"/>
        <v>#NUM!</v>
      </c>
      <c r="F146" s="3" t="e">
        <f t="shared" si="23"/>
        <v>#NUM!</v>
      </c>
      <c r="G146" s="12" t="e">
        <f t="shared" si="24"/>
        <v>#NUM!</v>
      </c>
      <c r="H146" s="14">
        <f>'Aktualny Kredyt'!H146</f>
        <v>0</v>
      </c>
      <c r="I146" s="3">
        <f t="shared" si="25"/>
        <v>0</v>
      </c>
      <c r="J146" s="3" t="e">
        <f t="shared" si="32"/>
        <v>#NUM!</v>
      </c>
      <c r="K146" s="5">
        <f t="shared" si="30"/>
        <v>137</v>
      </c>
      <c r="L146" s="3" t="e">
        <f t="shared" si="26"/>
        <v>#NUM!</v>
      </c>
      <c r="M146" s="12" t="e">
        <f t="shared" si="27"/>
        <v>#NUM!</v>
      </c>
      <c r="N146" s="24"/>
      <c r="O146" s="24"/>
      <c r="P146" s="24"/>
    </row>
    <row r="147" spans="2:16" x14ac:dyDescent="0.2">
      <c r="B147" s="13">
        <f t="shared" si="28"/>
        <v>49461</v>
      </c>
      <c r="C147" s="19">
        <f t="shared" si="22"/>
        <v>0</v>
      </c>
      <c r="D147" s="3" t="e">
        <f t="shared" si="29"/>
        <v>#NUM!</v>
      </c>
      <c r="E147" s="12" t="e">
        <f t="shared" si="31"/>
        <v>#NUM!</v>
      </c>
      <c r="F147" s="3" t="e">
        <f t="shared" si="23"/>
        <v>#NUM!</v>
      </c>
      <c r="G147" s="12" t="e">
        <f t="shared" si="24"/>
        <v>#NUM!</v>
      </c>
      <c r="H147" s="14">
        <f>'Aktualny Kredyt'!H147</f>
        <v>0</v>
      </c>
      <c r="I147" s="3">
        <f t="shared" si="25"/>
        <v>0</v>
      </c>
      <c r="J147" s="3" t="e">
        <f t="shared" si="32"/>
        <v>#NUM!</v>
      </c>
      <c r="K147" s="5">
        <f t="shared" si="30"/>
        <v>138</v>
      </c>
      <c r="L147" s="3" t="e">
        <f t="shared" si="26"/>
        <v>#NUM!</v>
      </c>
      <c r="M147" s="12" t="e">
        <f t="shared" si="27"/>
        <v>#NUM!</v>
      </c>
      <c r="N147" s="24"/>
      <c r="O147" s="24"/>
      <c r="P147" s="24"/>
    </row>
    <row r="148" spans="2:16" x14ac:dyDescent="0.2">
      <c r="B148" s="13">
        <f t="shared" si="28"/>
        <v>49491</v>
      </c>
      <c r="C148" s="19">
        <f t="shared" si="22"/>
        <v>0</v>
      </c>
      <c r="D148" s="3" t="e">
        <f t="shared" si="29"/>
        <v>#NUM!</v>
      </c>
      <c r="E148" s="12" t="e">
        <f t="shared" si="31"/>
        <v>#NUM!</v>
      </c>
      <c r="F148" s="3" t="e">
        <f t="shared" si="23"/>
        <v>#NUM!</v>
      </c>
      <c r="G148" s="12" t="e">
        <f t="shared" si="24"/>
        <v>#NUM!</v>
      </c>
      <c r="H148" s="14">
        <f>'Aktualny Kredyt'!H148</f>
        <v>0</v>
      </c>
      <c r="I148" s="3">
        <f t="shared" si="25"/>
        <v>0</v>
      </c>
      <c r="J148" s="3" t="e">
        <f t="shared" si="32"/>
        <v>#NUM!</v>
      </c>
      <c r="K148" s="5">
        <f t="shared" si="30"/>
        <v>139</v>
      </c>
      <c r="L148" s="3" t="e">
        <f t="shared" si="26"/>
        <v>#NUM!</v>
      </c>
      <c r="M148" s="12" t="e">
        <f t="shared" si="27"/>
        <v>#NUM!</v>
      </c>
      <c r="N148" s="24"/>
      <c r="O148" s="24"/>
      <c r="P148" s="24"/>
    </row>
    <row r="149" spans="2:16" x14ac:dyDescent="0.2">
      <c r="B149" s="13">
        <f t="shared" si="28"/>
        <v>49522</v>
      </c>
      <c r="C149" s="19">
        <f t="shared" si="22"/>
        <v>0</v>
      </c>
      <c r="D149" s="3" t="e">
        <f t="shared" si="29"/>
        <v>#NUM!</v>
      </c>
      <c r="E149" s="12" t="e">
        <f t="shared" si="31"/>
        <v>#NUM!</v>
      </c>
      <c r="F149" s="3" t="e">
        <f t="shared" si="23"/>
        <v>#NUM!</v>
      </c>
      <c r="G149" s="12" t="e">
        <f t="shared" si="24"/>
        <v>#NUM!</v>
      </c>
      <c r="H149" s="14">
        <f>'Aktualny Kredyt'!H149</f>
        <v>0</v>
      </c>
      <c r="I149" s="3">
        <f t="shared" si="25"/>
        <v>0</v>
      </c>
      <c r="J149" s="3" t="e">
        <f t="shared" si="32"/>
        <v>#NUM!</v>
      </c>
      <c r="K149" s="5">
        <f t="shared" si="30"/>
        <v>140</v>
      </c>
      <c r="L149" s="3" t="e">
        <f t="shared" si="26"/>
        <v>#NUM!</v>
      </c>
      <c r="M149" s="12" t="e">
        <f t="shared" si="27"/>
        <v>#NUM!</v>
      </c>
      <c r="N149" s="24"/>
      <c r="O149" s="24"/>
      <c r="P149" s="24"/>
    </row>
    <row r="150" spans="2:16" x14ac:dyDescent="0.2">
      <c r="B150" s="13">
        <f t="shared" si="28"/>
        <v>49553</v>
      </c>
      <c r="C150" s="19">
        <f t="shared" si="22"/>
        <v>0</v>
      </c>
      <c r="D150" s="3" t="e">
        <f t="shared" si="29"/>
        <v>#NUM!</v>
      </c>
      <c r="E150" s="12" t="e">
        <f t="shared" si="31"/>
        <v>#NUM!</v>
      </c>
      <c r="F150" s="3" t="e">
        <f t="shared" si="23"/>
        <v>#NUM!</v>
      </c>
      <c r="G150" s="12" t="e">
        <f t="shared" si="24"/>
        <v>#NUM!</v>
      </c>
      <c r="H150" s="14">
        <f>'Aktualny Kredyt'!H150</f>
        <v>0</v>
      </c>
      <c r="I150" s="3">
        <f t="shared" si="25"/>
        <v>0</v>
      </c>
      <c r="J150" s="3" t="e">
        <f t="shared" si="32"/>
        <v>#NUM!</v>
      </c>
      <c r="K150" s="5">
        <f t="shared" si="30"/>
        <v>141</v>
      </c>
      <c r="L150" s="3" t="e">
        <f t="shared" si="26"/>
        <v>#NUM!</v>
      </c>
      <c r="M150" s="12" t="e">
        <f t="shared" si="27"/>
        <v>#NUM!</v>
      </c>
      <c r="N150" s="24"/>
      <c r="O150" s="24"/>
      <c r="P150" s="24"/>
    </row>
    <row r="151" spans="2:16" x14ac:dyDescent="0.2">
      <c r="B151" s="13">
        <f t="shared" si="28"/>
        <v>49583</v>
      </c>
      <c r="C151" s="19">
        <f t="shared" si="22"/>
        <v>0</v>
      </c>
      <c r="D151" s="3" t="e">
        <f t="shared" si="29"/>
        <v>#NUM!</v>
      </c>
      <c r="E151" s="12" t="e">
        <f t="shared" si="31"/>
        <v>#NUM!</v>
      </c>
      <c r="F151" s="3" t="e">
        <f t="shared" si="23"/>
        <v>#NUM!</v>
      </c>
      <c r="G151" s="12" t="e">
        <f t="shared" si="24"/>
        <v>#NUM!</v>
      </c>
      <c r="H151" s="14">
        <f>'Aktualny Kredyt'!H151</f>
        <v>0</v>
      </c>
      <c r="I151" s="3">
        <f t="shared" si="25"/>
        <v>0</v>
      </c>
      <c r="J151" s="3" t="e">
        <f t="shared" si="32"/>
        <v>#NUM!</v>
      </c>
      <c r="K151" s="5">
        <f t="shared" si="30"/>
        <v>142</v>
      </c>
      <c r="L151" s="3" t="e">
        <f t="shared" si="26"/>
        <v>#NUM!</v>
      </c>
      <c r="M151" s="12" t="e">
        <f t="shared" si="27"/>
        <v>#NUM!</v>
      </c>
      <c r="N151" s="24"/>
      <c r="O151" s="24"/>
      <c r="P151" s="24"/>
    </row>
    <row r="152" spans="2:16" x14ac:dyDescent="0.2">
      <c r="B152" s="13">
        <f t="shared" si="28"/>
        <v>49614</v>
      </c>
      <c r="C152" s="19">
        <f t="shared" si="22"/>
        <v>0</v>
      </c>
      <c r="D152" s="3" t="e">
        <f t="shared" si="29"/>
        <v>#NUM!</v>
      </c>
      <c r="E152" s="12" t="e">
        <f t="shared" si="31"/>
        <v>#NUM!</v>
      </c>
      <c r="F152" s="3" t="e">
        <f t="shared" si="23"/>
        <v>#NUM!</v>
      </c>
      <c r="G152" s="12" t="e">
        <f t="shared" si="24"/>
        <v>#NUM!</v>
      </c>
      <c r="H152" s="14">
        <f>'Aktualny Kredyt'!H152</f>
        <v>0</v>
      </c>
      <c r="I152" s="3">
        <f t="shared" si="25"/>
        <v>0</v>
      </c>
      <c r="J152" s="3" t="e">
        <f t="shared" si="32"/>
        <v>#NUM!</v>
      </c>
      <c r="K152" s="5">
        <f t="shared" si="30"/>
        <v>143</v>
      </c>
      <c r="L152" s="3" t="e">
        <f t="shared" si="26"/>
        <v>#NUM!</v>
      </c>
      <c r="M152" s="12" t="e">
        <f t="shared" si="27"/>
        <v>#NUM!</v>
      </c>
      <c r="N152" s="24"/>
      <c r="O152" s="24"/>
      <c r="P152" s="24"/>
    </row>
    <row r="153" spans="2:16" x14ac:dyDescent="0.2">
      <c r="B153" s="13">
        <f t="shared" si="28"/>
        <v>49644</v>
      </c>
      <c r="C153" s="19">
        <f t="shared" si="22"/>
        <v>0</v>
      </c>
      <c r="D153" s="3" t="e">
        <f t="shared" si="29"/>
        <v>#NUM!</v>
      </c>
      <c r="E153" s="12" t="e">
        <f t="shared" si="31"/>
        <v>#NUM!</v>
      </c>
      <c r="F153" s="3" t="e">
        <f t="shared" si="23"/>
        <v>#NUM!</v>
      </c>
      <c r="G153" s="12" t="e">
        <f t="shared" si="24"/>
        <v>#NUM!</v>
      </c>
      <c r="H153" s="14">
        <f>'Aktualny Kredyt'!H153</f>
        <v>0</v>
      </c>
      <c r="I153" s="3">
        <f t="shared" si="25"/>
        <v>0</v>
      </c>
      <c r="J153" s="3" t="e">
        <f t="shared" si="32"/>
        <v>#NUM!</v>
      </c>
      <c r="K153" s="5">
        <f t="shared" si="30"/>
        <v>144</v>
      </c>
      <c r="L153" s="3" t="e">
        <f t="shared" si="26"/>
        <v>#NUM!</v>
      </c>
      <c r="M153" s="12" t="e">
        <f t="shared" si="27"/>
        <v>#NUM!</v>
      </c>
      <c r="N153" s="24"/>
      <c r="O153" s="24"/>
      <c r="P153" s="24"/>
    </row>
    <row r="154" spans="2:16" x14ac:dyDescent="0.2">
      <c r="B154" s="13">
        <f t="shared" si="28"/>
        <v>49675</v>
      </c>
      <c r="C154" s="19">
        <f t="shared" si="22"/>
        <v>0</v>
      </c>
      <c r="D154" s="3" t="e">
        <f t="shared" si="29"/>
        <v>#NUM!</v>
      </c>
      <c r="E154" s="12" t="e">
        <f t="shared" si="31"/>
        <v>#NUM!</v>
      </c>
      <c r="F154" s="3" t="e">
        <f t="shared" si="23"/>
        <v>#NUM!</v>
      </c>
      <c r="G154" s="12" t="e">
        <f t="shared" si="24"/>
        <v>#NUM!</v>
      </c>
      <c r="H154" s="14">
        <f>'Aktualny Kredyt'!H154</f>
        <v>0</v>
      </c>
      <c r="I154" s="3">
        <f t="shared" si="25"/>
        <v>0</v>
      </c>
      <c r="J154" s="3" t="e">
        <f t="shared" si="32"/>
        <v>#NUM!</v>
      </c>
      <c r="K154" s="5">
        <f t="shared" si="30"/>
        <v>145</v>
      </c>
      <c r="L154" s="3" t="e">
        <f t="shared" si="26"/>
        <v>#NUM!</v>
      </c>
      <c r="M154" s="12" t="e">
        <f t="shared" si="27"/>
        <v>#NUM!</v>
      </c>
      <c r="N154" s="24"/>
      <c r="O154" s="24"/>
      <c r="P154" s="24"/>
    </row>
    <row r="155" spans="2:16" x14ac:dyDescent="0.2">
      <c r="B155" s="13">
        <f t="shared" si="28"/>
        <v>49706</v>
      </c>
      <c r="C155" s="19">
        <f t="shared" si="22"/>
        <v>0</v>
      </c>
      <c r="D155" s="3" t="e">
        <f t="shared" si="29"/>
        <v>#NUM!</v>
      </c>
      <c r="E155" s="12" t="e">
        <f t="shared" si="31"/>
        <v>#NUM!</v>
      </c>
      <c r="F155" s="3" t="e">
        <f t="shared" si="23"/>
        <v>#NUM!</v>
      </c>
      <c r="G155" s="12" t="e">
        <f t="shared" si="24"/>
        <v>#NUM!</v>
      </c>
      <c r="H155" s="14">
        <f>'Aktualny Kredyt'!H155</f>
        <v>0</v>
      </c>
      <c r="I155" s="3">
        <f t="shared" si="25"/>
        <v>0</v>
      </c>
      <c r="J155" s="3" t="e">
        <f t="shared" si="32"/>
        <v>#NUM!</v>
      </c>
      <c r="K155" s="5">
        <f t="shared" si="30"/>
        <v>146</v>
      </c>
      <c r="L155" s="3" t="e">
        <f t="shared" si="26"/>
        <v>#NUM!</v>
      </c>
      <c r="M155" s="12" t="e">
        <f t="shared" si="27"/>
        <v>#NUM!</v>
      </c>
      <c r="N155" s="24"/>
      <c r="O155" s="24"/>
      <c r="P155" s="24"/>
    </row>
    <row r="156" spans="2:16" x14ac:dyDescent="0.2">
      <c r="B156" s="13">
        <f t="shared" si="28"/>
        <v>49735</v>
      </c>
      <c r="C156" s="19">
        <f t="shared" si="22"/>
        <v>0</v>
      </c>
      <c r="D156" s="3" t="e">
        <f t="shared" si="29"/>
        <v>#NUM!</v>
      </c>
      <c r="E156" s="12" t="e">
        <f t="shared" si="31"/>
        <v>#NUM!</v>
      </c>
      <c r="F156" s="3" t="e">
        <f t="shared" si="23"/>
        <v>#NUM!</v>
      </c>
      <c r="G156" s="12" t="e">
        <f t="shared" si="24"/>
        <v>#NUM!</v>
      </c>
      <c r="H156" s="14">
        <f>'Aktualny Kredyt'!H156</f>
        <v>0</v>
      </c>
      <c r="I156" s="3">
        <f t="shared" si="25"/>
        <v>0</v>
      </c>
      <c r="J156" s="3" t="e">
        <f t="shared" si="32"/>
        <v>#NUM!</v>
      </c>
      <c r="K156" s="5">
        <f t="shared" si="30"/>
        <v>147</v>
      </c>
      <c r="L156" s="3" t="e">
        <f t="shared" si="26"/>
        <v>#NUM!</v>
      </c>
      <c r="M156" s="12" t="e">
        <f t="shared" si="27"/>
        <v>#NUM!</v>
      </c>
      <c r="N156" s="24"/>
      <c r="O156" s="24"/>
      <c r="P156" s="24"/>
    </row>
    <row r="157" spans="2:16" x14ac:dyDescent="0.2">
      <c r="B157" s="13">
        <f t="shared" si="28"/>
        <v>49766</v>
      </c>
      <c r="C157" s="19">
        <f t="shared" si="22"/>
        <v>0</v>
      </c>
      <c r="D157" s="3" t="e">
        <f t="shared" si="29"/>
        <v>#NUM!</v>
      </c>
      <c r="E157" s="12" t="e">
        <f t="shared" si="31"/>
        <v>#NUM!</v>
      </c>
      <c r="F157" s="3" t="e">
        <f t="shared" si="23"/>
        <v>#NUM!</v>
      </c>
      <c r="G157" s="12" t="e">
        <f t="shared" si="24"/>
        <v>#NUM!</v>
      </c>
      <c r="H157" s="14">
        <f>'Aktualny Kredyt'!H157</f>
        <v>0</v>
      </c>
      <c r="I157" s="3">
        <f t="shared" si="25"/>
        <v>0</v>
      </c>
      <c r="J157" s="3" t="e">
        <f t="shared" si="32"/>
        <v>#NUM!</v>
      </c>
      <c r="K157" s="5">
        <f t="shared" si="30"/>
        <v>148</v>
      </c>
      <c r="L157" s="3" t="e">
        <f t="shared" si="26"/>
        <v>#NUM!</v>
      </c>
      <c r="M157" s="12" t="e">
        <f t="shared" si="27"/>
        <v>#NUM!</v>
      </c>
      <c r="N157" s="24"/>
      <c r="O157" s="24"/>
      <c r="P157" s="24"/>
    </row>
    <row r="158" spans="2:16" x14ac:dyDescent="0.2">
      <c r="B158" s="13">
        <f t="shared" si="28"/>
        <v>49796</v>
      </c>
      <c r="C158" s="19">
        <f t="shared" si="22"/>
        <v>0</v>
      </c>
      <c r="D158" s="3" t="e">
        <f t="shared" si="29"/>
        <v>#NUM!</v>
      </c>
      <c r="E158" s="12" t="e">
        <f t="shared" si="31"/>
        <v>#NUM!</v>
      </c>
      <c r="F158" s="3" t="e">
        <f t="shared" si="23"/>
        <v>#NUM!</v>
      </c>
      <c r="G158" s="12" t="e">
        <f t="shared" si="24"/>
        <v>#NUM!</v>
      </c>
      <c r="H158" s="14">
        <f>'Aktualny Kredyt'!H158</f>
        <v>0</v>
      </c>
      <c r="I158" s="3">
        <f t="shared" si="25"/>
        <v>0</v>
      </c>
      <c r="J158" s="3" t="e">
        <f t="shared" si="32"/>
        <v>#NUM!</v>
      </c>
      <c r="K158" s="5">
        <f t="shared" si="30"/>
        <v>149</v>
      </c>
      <c r="L158" s="3" t="e">
        <f t="shared" si="26"/>
        <v>#NUM!</v>
      </c>
      <c r="M158" s="12" t="e">
        <f t="shared" si="27"/>
        <v>#NUM!</v>
      </c>
      <c r="N158" s="24"/>
      <c r="O158" s="24"/>
      <c r="P158" s="24"/>
    </row>
    <row r="159" spans="2:16" x14ac:dyDescent="0.2">
      <c r="B159" s="13">
        <f t="shared" si="28"/>
        <v>49827</v>
      </c>
      <c r="C159" s="19">
        <f t="shared" si="22"/>
        <v>0</v>
      </c>
      <c r="D159" s="3" t="e">
        <f t="shared" si="29"/>
        <v>#NUM!</v>
      </c>
      <c r="E159" s="12" t="e">
        <f t="shared" si="31"/>
        <v>#NUM!</v>
      </c>
      <c r="F159" s="3" t="e">
        <f t="shared" si="23"/>
        <v>#NUM!</v>
      </c>
      <c r="G159" s="12" t="e">
        <f t="shared" si="24"/>
        <v>#NUM!</v>
      </c>
      <c r="H159" s="14">
        <f>'Aktualny Kredyt'!H159</f>
        <v>0</v>
      </c>
      <c r="I159" s="3">
        <f t="shared" si="25"/>
        <v>0</v>
      </c>
      <c r="J159" s="3" t="e">
        <f t="shared" si="32"/>
        <v>#NUM!</v>
      </c>
      <c r="K159" s="5">
        <f t="shared" si="30"/>
        <v>150</v>
      </c>
      <c r="L159" s="3" t="e">
        <f t="shared" si="26"/>
        <v>#NUM!</v>
      </c>
      <c r="M159" s="12" t="e">
        <f t="shared" si="27"/>
        <v>#NUM!</v>
      </c>
      <c r="N159" s="24"/>
      <c r="O159" s="24"/>
      <c r="P159" s="24"/>
    </row>
    <row r="160" spans="2:16" x14ac:dyDescent="0.2">
      <c r="B160" s="13">
        <f t="shared" si="28"/>
        <v>49857</v>
      </c>
      <c r="C160" s="19">
        <f t="shared" si="22"/>
        <v>0</v>
      </c>
      <c r="D160" s="3" t="e">
        <f t="shared" si="29"/>
        <v>#NUM!</v>
      </c>
      <c r="E160" s="12" t="e">
        <f t="shared" si="31"/>
        <v>#NUM!</v>
      </c>
      <c r="F160" s="3" t="e">
        <f t="shared" si="23"/>
        <v>#NUM!</v>
      </c>
      <c r="G160" s="12" t="e">
        <f t="shared" si="24"/>
        <v>#NUM!</v>
      </c>
      <c r="H160" s="14">
        <f>'Aktualny Kredyt'!H160</f>
        <v>0</v>
      </c>
      <c r="I160" s="3">
        <f t="shared" si="25"/>
        <v>0</v>
      </c>
      <c r="J160" s="3" t="e">
        <f t="shared" si="32"/>
        <v>#NUM!</v>
      </c>
      <c r="K160" s="5">
        <f t="shared" si="30"/>
        <v>151</v>
      </c>
      <c r="L160" s="3" t="e">
        <f t="shared" si="26"/>
        <v>#NUM!</v>
      </c>
      <c r="M160" s="12" t="e">
        <f t="shared" si="27"/>
        <v>#NUM!</v>
      </c>
      <c r="N160" s="24"/>
      <c r="O160" s="24"/>
      <c r="P160" s="24"/>
    </row>
    <row r="161" spans="2:16" x14ac:dyDescent="0.2">
      <c r="B161" s="13">
        <f t="shared" si="28"/>
        <v>49888</v>
      </c>
      <c r="C161" s="19">
        <f t="shared" si="22"/>
        <v>0</v>
      </c>
      <c r="D161" s="3" t="e">
        <f t="shared" si="29"/>
        <v>#NUM!</v>
      </c>
      <c r="E161" s="12" t="e">
        <f t="shared" si="31"/>
        <v>#NUM!</v>
      </c>
      <c r="F161" s="3" t="e">
        <f t="shared" si="23"/>
        <v>#NUM!</v>
      </c>
      <c r="G161" s="12" t="e">
        <f t="shared" si="24"/>
        <v>#NUM!</v>
      </c>
      <c r="H161" s="14">
        <f>'Aktualny Kredyt'!H161</f>
        <v>0</v>
      </c>
      <c r="I161" s="3">
        <f t="shared" si="25"/>
        <v>0</v>
      </c>
      <c r="J161" s="3" t="e">
        <f t="shared" si="32"/>
        <v>#NUM!</v>
      </c>
      <c r="K161" s="5">
        <f t="shared" si="30"/>
        <v>152</v>
      </c>
      <c r="L161" s="3" t="e">
        <f t="shared" si="26"/>
        <v>#NUM!</v>
      </c>
      <c r="M161" s="12" t="e">
        <f t="shared" si="27"/>
        <v>#NUM!</v>
      </c>
      <c r="N161" s="24"/>
      <c r="O161" s="24"/>
      <c r="P161" s="24"/>
    </row>
    <row r="162" spans="2:16" x14ac:dyDescent="0.2">
      <c r="B162" s="13">
        <f t="shared" si="28"/>
        <v>49919</v>
      </c>
      <c r="C162" s="19">
        <f t="shared" si="22"/>
        <v>0</v>
      </c>
      <c r="D162" s="3" t="e">
        <f t="shared" si="29"/>
        <v>#NUM!</v>
      </c>
      <c r="E162" s="12" t="e">
        <f t="shared" si="31"/>
        <v>#NUM!</v>
      </c>
      <c r="F162" s="3" t="e">
        <f t="shared" si="23"/>
        <v>#NUM!</v>
      </c>
      <c r="G162" s="12" t="e">
        <f t="shared" si="24"/>
        <v>#NUM!</v>
      </c>
      <c r="H162" s="14">
        <f>'Aktualny Kredyt'!H162</f>
        <v>0</v>
      </c>
      <c r="I162" s="3">
        <f t="shared" si="25"/>
        <v>0</v>
      </c>
      <c r="J162" s="3" t="e">
        <f t="shared" si="32"/>
        <v>#NUM!</v>
      </c>
      <c r="K162" s="5">
        <f t="shared" si="30"/>
        <v>153</v>
      </c>
      <c r="L162" s="3" t="e">
        <f t="shared" si="26"/>
        <v>#NUM!</v>
      </c>
      <c r="M162" s="12" t="e">
        <f t="shared" si="27"/>
        <v>#NUM!</v>
      </c>
      <c r="N162" s="24"/>
      <c r="O162" s="24"/>
      <c r="P162" s="24"/>
    </row>
    <row r="163" spans="2:16" x14ac:dyDescent="0.2">
      <c r="B163" s="13">
        <f t="shared" si="28"/>
        <v>49949</v>
      </c>
      <c r="C163" s="19">
        <f t="shared" si="22"/>
        <v>0</v>
      </c>
      <c r="D163" s="3" t="e">
        <f t="shared" si="29"/>
        <v>#NUM!</v>
      </c>
      <c r="E163" s="12" t="e">
        <f t="shared" si="31"/>
        <v>#NUM!</v>
      </c>
      <c r="F163" s="3" t="e">
        <f t="shared" si="23"/>
        <v>#NUM!</v>
      </c>
      <c r="G163" s="12" t="e">
        <f t="shared" si="24"/>
        <v>#NUM!</v>
      </c>
      <c r="H163" s="14">
        <f>'Aktualny Kredyt'!H163</f>
        <v>0</v>
      </c>
      <c r="I163" s="3">
        <f t="shared" si="25"/>
        <v>0</v>
      </c>
      <c r="J163" s="3" t="e">
        <f t="shared" si="32"/>
        <v>#NUM!</v>
      </c>
      <c r="K163" s="5">
        <f t="shared" si="30"/>
        <v>154</v>
      </c>
      <c r="L163" s="3" t="e">
        <f t="shared" si="26"/>
        <v>#NUM!</v>
      </c>
      <c r="M163" s="12" t="e">
        <f t="shared" si="27"/>
        <v>#NUM!</v>
      </c>
      <c r="N163" s="24"/>
      <c r="O163" s="24"/>
      <c r="P163" s="24"/>
    </row>
    <row r="164" spans="2:16" x14ac:dyDescent="0.2">
      <c r="B164" s="13">
        <f t="shared" si="28"/>
        <v>49980</v>
      </c>
      <c r="C164" s="19">
        <f t="shared" si="22"/>
        <v>0</v>
      </c>
      <c r="D164" s="3" t="e">
        <f t="shared" si="29"/>
        <v>#NUM!</v>
      </c>
      <c r="E164" s="12" t="e">
        <f t="shared" si="31"/>
        <v>#NUM!</v>
      </c>
      <c r="F164" s="3" t="e">
        <f t="shared" si="23"/>
        <v>#NUM!</v>
      </c>
      <c r="G164" s="12" t="e">
        <f t="shared" si="24"/>
        <v>#NUM!</v>
      </c>
      <c r="H164" s="14">
        <f>'Aktualny Kredyt'!H164</f>
        <v>0</v>
      </c>
      <c r="I164" s="3">
        <f t="shared" si="25"/>
        <v>0</v>
      </c>
      <c r="J164" s="3" t="e">
        <f t="shared" si="32"/>
        <v>#NUM!</v>
      </c>
      <c r="K164" s="5">
        <f t="shared" si="30"/>
        <v>155</v>
      </c>
      <c r="L164" s="3" t="e">
        <f t="shared" si="26"/>
        <v>#NUM!</v>
      </c>
      <c r="M164" s="12" t="e">
        <f t="shared" si="27"/>
        <v>#NUM!</v>
      </c>
      <c r="N164" s="24"/>
      <c r="O164" s="24"/>
      <c r="P164" s="24"/>
    </row>
    <row r="165" spans="2:16" x14ac:dyDescent="0.2">
      <c r="B165" s="13">
        <f t="shared" si="28"/>
        <v>50010</v>
      </c>
      <c r="C165" s="19">
        <f t="shared" si="22"/>
        <v>0</v>
      </c>
      <c r="D165" s="3" t="e">
        <f t="shared" si="29"/>
        <v>#NUM!</v>
      </c>
      <c r="E165" s="12" t="e">
        <f t="shared" si="31"/>
        <v>#NUM!</v>
      </c>
      <c r="F165" s="3" t="e">
        <f t="shared" si="23"/>
        <v>#NUM!</v>
      </c>
      <c r="G165" s="12" t="e">
        <f t="shared" si="24"/>
        <v>#NUM!</v>
      </c>
      <c r="H165" s="14">
        <f>'Aktualny Kredyt'!H165</f>
        <v>0</v>
      </c>
      <c r="I165" s="3">
        <f t="shared" si="25"/>
        <v>0</v>
      </c>
      <c r="J165" s="3" t="e">
        <f t="shared" si="32"/>
        <v>#NUM!</v>
      </c>
      <c r="K165" s="5">
        <f t="shared" si="30"/>
        <v>156</v>
      </c>
      <c r="L165" s="3" t="e">
        <f t="shared" si="26"/>
        <v>#NUM!</v>
      </c>
      <c r="M165" s="12" t="e">
        <f t="shared" si="27"/>
        <v>#NUM!</v>
      </c>
      <c r="N165" s="24"/>
      <c r="O165" s="24"/>
      <c r="P165" s="24"/>
    </row>
    <row r="166" spans="2:16" x14ac:dyDescent="0.2">
      <c r="B166" s="13">
        <f t="shared" si="28"/>
        <v>50041</v>
      </c>
      <c r="C166" s="19">
        <f t="shared" si="22"/>
        <v>0</v>
      </c>
      <c r="D166" s="3" t="e">
        <f t="shared" si="29"/>
        <v>#NUM!</v>
      </c>
      <c r="E166" s="12" t="e">
        <f t="shared" si="31"/>
        <v>#NUM!</v>
      </c>
      <c r="F166" s="3" t="e">
        <f t="shared" si="23"/>
        <v>#NUM!</v>
      </c>
      <c r="G166" s="12" t="e">
        <f t="shared" si="24"/>
        <v>#NUM!</v>
      </c>
      <c r="H166" s="14">
        <f>'Aktualny Kredyt'!H166</f>
        <v>0</v>
      </c>
      <c r="I166" s="3">
        <f t="shared" si="25"/>
        <v>0</v>
      </c>
      <c r="J166" s="3" t="e">
        <f t="shared" si="32"/>
        <v>#NUM!</v>
      </c>
      <c r="K166" s="5">
        <f t="shared" si="30"/>
        <v>157</v>
      </c>
      <c r="L166" s="3" t="e">
        <f t="shared" si="26"/>
        <v>#NUM!</v>
      </c>
      <c r="M166" s="12" t="e">
        <f t="shared" si="27"/>
        <v>#NUM!</v>
      </c>
      <c r="N166" s="24"/>
      <c r="O166" s="24"/>
      <c r="P166" s="24"/>
    </row>
    <row r="167" spans="2:16" x14ac:dyDescent="0.2">
      <c r="B167" s="13">
        <f t="shared" si="28"/>
        <v>50072</v>
      </c>
      <c r="C167" s="19">
        <f t="shared" si="22"/>
        <v>0</v>
      </c>
      <c r="D167" s="3" t="e">
        <f t="shared" si="29"/>
        <v>#NUM!</v>
      </c>
      <c r="E167" s="12" t="e">
        <f t="shared" si="31"/>
        <v>#NUM!</v>
      </c>
      <c r="F167" s="3" t="e">
        <f t="shared" si="23"/>
        <v>#NUM!</v>
      </c>
      <c r="G167" s="12" t="e">
        <f t="shared" si="24"/>
        <v>#NUM!</v>
      </c>
      <c r="H167" s="14">
        <f>'Aktualny Kredyt'!H167</f>
        <v>0</v>
      </c>
      <c r="I167" s="3">
        <f t="shared" si="25"/>
        <v>0</v>
      </c>
      <c r="J167" s="3" t="e">
        <f t="shared" si="32"/>
        <v>#NUM!</v>
      </c>
      <c r="K167" s="5">
        <f t="shared" si="30"/>
        <v>158</v>
      </c>
      <c r="L167" s="3" t="e">
        <f t="shared" si="26"/>
        <v>#NUM!</v>
      </c>
      <c r="M167" s="12" t="e">
        <f t="shared" si="27"/>
        <v>#NUM!</v>
      </c>
      <c r="N167" s="24"/>
      <c r="O167" s="24"/>
      <c r="P167" s="24"/>
    </row>
    <row r="168" spans="2:16" x14ac:dyDescent="0.2">
      <c r="B168" s="13">
        <f t="shared" si="28"/>
        <v>50100</v>
      </c>
      <c r="C168" s="19">
        <f t="shared" si="22"/>
        <v>0</v>
      </c>
      <c r="D168" s="3" t="e">
        <f t="shared" si="29"/>
        <v>#NUM!</v>
      </c>
      <c r="E168" s="12" t="e">
        <f t="shared" si="31"/>
        <v>#NUM!</v>
      </c>
      <c r="F168" s="3" t="e">
        <f t="shared" si="23"/>
        <v>#NUM!</v>
      </c>
      <c r="G168" s="12" t="e">
        <f t="shared" si="24"/>
        <v>#NUM!</v>
      </c>
      <c r="H168" s="14">
        <f>'Aktualny Kredyt'!H168</f>
        <v>0</v>
      </c>
      <c r="I168" s="3">
        <f t="shared" si="25"/>
        <v>0</v>
      </c>
      <c r="J168" s="3" t="e">
        <f t="shared" si="32"/>
        <v>#NUM!</v>
      </c>
      <c r="K168" s="5">
        <f t="shared" si="30"/>
        <v>159</v>
      </c>
      <c r="L168" s="3" t="e">
        <f t="shared" si="26"/>
        <v>#NUM!</v>
      </c>
      <c r="M168" s="12" t="e">
        <f t="shared" si="27"/>
        <v>#NUM!</v>
      </c>
      <c r="N168" s="24"/>
      <c r="O168" s="24"/>
      <c r="P168" s="24"/>
    </row>
    <row r="169" spans="2:16" x14ac:dyDescent="0.2">
      <c r="B169" s="13">
        <f t="shared" si="28"/>
        <v>50131</v>
      </c>
      <c r="C169" s="19">
        <f t="shared" si="22"/>
        <v>0</v>
      </c>
      <c r="D169" s="3" t="e">
        <f t="shared" si="29"/>
        <v>#NUM!</v>
      </c>
      <c r="E169" s="12" t="e">
        <f t="shared" si="31"/>
        <v>#NUM!</v>
      </c>
      <c r="F169" s="3" t="e">
        <f t="shared" si="23"/>
        <v>#NUM!</v>
      </c>
      <c r="G169" s="12" t="e">
        <f t="shared" si="24"/>
        <v>#NUM!</v>
      </c>
      <c r="H169" s="14">
        <f>'Aktualny Kredyt'!H169</f>
        <v>0</v>
      </c>
      <c r="I169" s="3">
        <f t="shared" si="25"/>
        <v>0</v>
      </c>
      <c r="J169" s="3" t="e">
        <f t="shared" si="32"/>
        <v>#NUM!</v>
      </c>
      <c r="K169" s="5">
        <f t="shared" si="30"/>
        <v>160</v>
      </c>
      <c r="L169" s="3" t="e">
        <f t="shared" si="26"/>
        <v>#NUM!</v>
      </c>
      <c r="M169" s="12" t="e">
        <f t="shared" si="27"/>
        <v>#NUM!</v>
      </c>
      <c r="N169" s="24"/>
      <c r="O169" s="24"/>
      <c r="P169" s="24"/>
    </row>
    <row r="170" spans="2:16" x14ac:dyDescent="0.2">
      <c r="B170" s="13">
        <f t="shared" si="28"/>
        <v>50161</v>
      </c>
      <c r="C170" s="19">
        <f t="shared" si="22"/>
        <v>0</v>
      </c>
      <c r="D170" s="3" t="e">
        <f t="shared" si="29"/>
        <v>#NUM!</v>
      </c>
      <c r="E170" s="12" t="e">
        <f t="shared" si="31"/>
        <v>#NUM!</v>
      </c>
      <c r="F170" s="3" t="e">
        <f t="shared" si="23"/>
        <v>#NUM!</v>
      </c>
      <c r="G170" s="12" t="e">
        <f t="shared" si="24"/>
        <v>#NUM!</v>
      </c>
      <c r="H170" s="14">
        <f>'Aktualny Kredyt'!H170</f>
        <v>0</v>
      </c>
      <c r="I170" s="3">
        <f t="shared" si="25"/>
        <v>0</v>
      </c>
      <c r="J170" s="3" t="e">
        <f t="shared" si="32"/>
        <v>#NUM!</v>
      </c>
      <c r="K170" s="5">
        <f t="shared" si="30"/>
        <v>161</v>
      </c>
      <c r="L170" s="3" t="e">
        <f t="shared" si="26"/>
        <v>#NUM!</v>
      </c>
      <c r="M170" s="12" t="e">
        <f t="shared" si="27"/>
        <v>#NUM!</v>
      </c>
      <c r="N170" s="24"/>
      <c r="O170" s="24"/>
      <c r="P170" s="24"/>
    </row>
    <row r="171" spans="2:16" x14ac:dyDescent="0.2">
      <c r="B171" s="13">
        <f t="shared" si="28"/>
        <v>50192</v>
      </c>
      <c r="C171" s="19">
        <f t="shared" si="22"/>
        <v>0</v>
      </c>
      <c r="D171" s="3" t="e">
        <f t="shared" si="29"/>
        <v>#NUM!</v>
      </c>
      <c r="E171" s="12" t="e">
        <f t="shared" si="31"/>
        <v>#NUM!</v>
      </c>
      <c r="F171" s="3" t="e">
        <f t="shared" si="23"/>
        <v>#NUM!</v>
      </c>
      <c r="G171" s="12" t="e">
        <f t="shared" si="24"/>
        <v>#NUM!</v>
      </c>
      <c r="H171" s="14">
        <f>'Aktualny Kredyt'!H171</f>
        <v>0</v>
      </c>
      <c r="I171" s="3">
        <f t="shared" si="25"/>
        <v>0</v>
      </c>
      <c r="J171" s="3" t="e">
        <f t="shared" si="32"/>
        <v>#NUM!</v>
      </c>
      <c r="K171" s="5">
        <f t="shared" si="30"/>
        <v>162</v>
      </c>
      <c r="L171" s="3" t="e">
        <f t="shared" si="26"/>
        <v>#NUM!</v>
      </c>
      <c r="M171" s="12" t="e">
        <f t="shared" si="27"/>
        <v>#NUM!</v>
      </c>
      <c r="N171" s="24"/>
      <c r="O171" s="24"/>
      <c r="P171" s="24"/>
    </row>
    <row r="172" spans="2:16" x14ac:dyDescent="0.2">
      <c r="B172" s="13">
        <f t="shared" si="28"/>
        <v>50222</v>
      </c>
      <c r="C172" s="19">
        <f t="shared" si="22"/>
        <v>0</v>
      </c>
      <c r="D172" s="3" t="e">
        <f t="shared" si="29"/>
        <v>#NUM!</v>
      </c>
      <c r="E172" s="12" t="e">
        <f t="shared" si="31"/>
        <v>#NUM!</v>
      </c>
      <c r="F172" s="3" t="e">
        <f t="shared" si="23"/>
        <v>#NUM!</v>
      </c>
      <c r="G172" s="12" t="e">
        <f t="shared" si="24"/>
        <v>#NUM!</v>
      </c>
      <c r="H172" s="14">
        <f>'Aktualny Kredyt'!H172</f>
        <v>0</v>
      </c>
      <c r="I172" s="3">
        <f t="shared" si="25"/>
        <v>0</v>
      </c>
      <c r="J172" s="3" t="e">
        <f t="shared" si="32"/>
        <v>#NUM!</v>
      </c>
      <c r="K172" s="5">
        <f t="shared" si="30"/>
        <v>163</v>
      </c>
      <c r="L172" s="3" t="e">
        <f t="shared" si="26"/>
        <v>#NUM!</v>
      </c>
      <c r="M172" s="12" t="e">
        <f t="shared" si="27"/>
        <v>#NUM!</v>
      </c>
      <c r="N172" s="24"/>
      <c r="O172" s="24"/>
      <c r="P172" s="24"/>
    </row>
    <row r="173" spans="2:16" x14ac:dyDescent="0.2">
      <c r="B173" s="13">
        <f t="shared" si="28"/>
        <v>50253</v>
      </c>
      <c r="C173" s="19">
        <f t="shared" si="22"/>
        <v>0</v>
      </c>
      <c r="D173" s="3" t="e">
        <f t="shared" si="29"/>
        <v>#NUM!</v>
      </c>
      <c r="E173" s="12" t="e">
        <f t="shared" si="31"/>
        <v>#NUM!</v>
      </c>
      <c r="F173" s="3" t="e">
        <f t="shared" si="23"/>
        <v>#NUM!</v>
      </c>
      <c r="G173" s="12" t="e">
        <f t="shared" si="24"/>
        <v>#NUM!</v>
      </c>
      <c r="H173" s="14">
        <f>'Aktualny Kredyt'!H173</f>
        <v>0</v>
      </c>
      <c r="I173" s="3">
        <f t="shared" si="25"/>
        <v>0</v>
      </c>
      <c r="J173" s="3" t="e">
        <f t="shared" si="32"/>
        <v>#NUM!</v>
      </c>
      <c r="K173" s="5">
        <f t="shared" si="30"/>
        <v>164</v>
      </c>
      <c r="L173" s="3" t="e">
        <f t="shared" si="26"/>
        <v>#NUM!</v>
      </c>
      <c r="M173" s="12" t="e">
        <f t="shared" si="27"/>
        <v>#NUM!</v>
      </c>
      <c r="N173" s="24"/>
      <c r="O173" s="24"/>
      <c r="P173" s="24"/>
    </row>
    <row r="174" spans="2:16" x14ac:dyDescent="0.2">
      <c r="B174" s="13">
        <f t="shared" si="28"/>
        <v>50284</v>
      </c>
      <c r="C174" s="19">
        <f t="shared" si="22"/>
        <v>0</v>
      </c>
      <c r="D174" s="3" t="e">
        <f t="shared" si="29"/>
        <v>#NUM!</v>
      </c>
      <c r="E174" s="12" t="e">
        <f t="shared" si="31"/>
        <v>#NUM!</v>
      </c>
      <c r="F174" s="3" t="e">
        <f t="shared" si="23"/>
        <v>#NUM!</v>
      </c>
      <c r="G174" s="12" t="e">
        <f t="shared" si="24"/>
        <v>#NUM!</v>
      </c>
      <c r="H174" s="14">
        <f>'Aktualny Kredyt'!H174</f>
        <v>0</v>
      </c>
      <c r="I174" s="3">
        <f t="shared" si="25"/>
        <v>0</v>
      </c>
      <c r="J174" s="3" t="e">
        <f t="shared" si="32"/>
        <v>#NUM!</v>
      </c>
      <c r="K174" s="5">
        <f t="shared" si="30"/>
        <v>165</v>
      </c>
      <c r="L174" s="3" t="e">
        <f t="shared" si="26"/>
        <v>#NUM!</v>
      </c>
      <c r="M174" s="12" t="e">
        <f t="shared" si="27"/>
        <v>#NUM!</v>
      </c>
      <c r="N174" s="24"/>
      <c r="O174" s="24"/>
      <c r="P174" s="24"/>
    </row>
    <row r="175" spans="2:16" x14ac:dyDescent="0.2">
      <c r="B175" s="13">
        <f t="shared" si="28"/>
        <v>50314</v>
      </c>
      <c r="C175" s="19">
        <f t="shared" si="22"/>
        <v>0</v>
      </c>
      <c r="D175" s="3" t="e">
        <f t="shared" si="29"/>
        <v>#NUM!</v>
      </c>
      <c r="E175" s="12" t="e">
        <f t="shared" si="31"/>
        <v>#NUM!</v>
      </c>
      <c r="F175" s="3" t="e">
        <f t="shared" si="23"/>
        <v>#NUM!</v>
      </c>
      <c r="G175" s="12" t="e">
        <f t="shared" si="24"/>
        <v>#NUM!</v>
      </c>
      <c r="H175" s="14">
        <f>'Aktualny Kredyt'!H175</f>
        <v>0</v>
      </c>
      <c r="I175" s="3">
        <f t="shared" si="25"/>
        <v>0</v>
      </c>
      <c r="J175" s="3" t="e">
        <f t="shared" si="32"/>
        <v>#NUM!</v>
      </c>
      <c r="K175" s="5">
        <f t="shared" si="30"/>
        <v>166</v>
      </c>
      <c r="L175" s="3" t="e">
        <f t="shared" si="26"/>
        <v>#NUM!</v>
      </c>
      <c r="M175" s="12" t="e">
        <f t="shared" si="27"/>
        <v>#NUM!</v>
      </c>
      <c r="N175" s="24"/>
      <c r="O175" s="24"/>
      <c r="P175" s="24"/>
    </row>
    <row r="176" spans="2:16" x14ac:dyDescent="0.2">
      <c r="B176" s="13">
        <f t="shared" si="28"/>
        <v>50345</v>
      </c>
      <c r="C176" s="19">
        <f t="shared" si="22"/>
        <v>0</v>
      </c>
      <c r="D176" s="3" t="e">
        <f t="shared" si="29"/>
        <v>#NUM!</v>
      </c>
      <c r="E176" s="12" t="e">
        <f t="shared" si="31"/>
        <v>#NUM!</v>
      </c>
      <c r="F176" s="3" t="e">
        <f t="shared" si="23"/>
        <v>#NUM!</v>
      </c>
      <c r="G176" s="12" t="e">
        <f t="shared" si="24"/>
        <v>#NUM!</v>
      </c>
      <c r="H176" s="14">
        <f>'Aktualny Kredyt'!H176</f>
        <v>0</v>
      </c>
      <c r="I176" s="3">
        <f t="shared" si="25"/>
        <v>0</v>
      </c>
      <c r="J176" s="3" t="e">
        <f t="shared" si="32"/>
        <v>#NUM!</v>
      </c>
      <c r="K176" s="5">
        <f t="shared" si="30"/>
        <v>167</v>
      </c>
      <c r="L176" s="3" t="e">
        <f t="shared" si="26"/>
        <v>#NUM!</v>
      </c>
      <c r="M176" s="12" t="e">
        <f t="shared" si="27"/>
        <v>#NUM!</v>
      </c>
      <c r="N176" s="24"/>
      <c r="O176" s="24"/>
      <c r="P176" s="24"/>
    </row>
    <row r="177" spans="2:16" x14ac:dyDescent="0.2">
      <c r="B177" s="13">
        <f t="shared" si="28"/>
        <v>50375</v>
      </c>
      <c r="C177" s="19">
        <f t="shared" si="22"/>
        <v>0</v>
      </c>
      <c r="D177" s="3" t="e">
        <f t="shared" si="29"/>
        <v>#NUM!</v>
      </c>
      <c r="E177" s="12" t="e">
        <f t="shared" si="31"/>
        <v>#NUM!</v>
      </c>
      <c r="F177" s="3" t="e">
        <f t="shared" si="23"/>
        <v>#NUM!</v>
      </c>
      <c r="G177" s="12" t="e">
        <f t="shared" si="24"/>
        <v>#NUM!</v>
      </c>
      <c r="H177" s="14">
        <f>'Aktualny Kredyt'!H177</f>
        <v>0</v>
      </c>
      <c r="I177" s="3">
        <f t="shared" si="25"/>
        <v>0</v>
      </c>
      <c r="J177" s="3" t="e">
        <f t="shared" si="32"/>
        <v>#NUM!</v>
      </c>
      <c r="K177" s="5">
        <f t="shared" si="30"/>
        <v>168</v>
      </c>
      <c r="L177" s="3" t="e">
        <f t="shared" si="26"/>
        <v>#NUM!</v>
      </c>
      <c r="M177" s="12" t="e">
        <f t="shared" si="27"/>
        <v>#NUM!</v>
      </c>
      <c r="N177" s="24"/>
      <c r="O177" s="24"/>
      <c r="P177" s="24"/>
    </row>
    <row r="178" spans="2:16" x14ac:dyDescent="0.2">
      <c r="B178" s="13">
        <f t="shared" si="28"/>
        <v>50406</v>
      </c>
      <c r="C178" s="19">
        <f t="shared" si="22"/>
        <v>0</v>
      </c>
      <c r="D178" s="3" t="e">
        <f t="shared" si="29"/>
        <v>#NUM!</v>
      </c>
      <c r="E178" s="12" t="e">
        <f t="shared" si="31"/>
        <v>#NUM!</v>
      </c>
      <c r="F178" s="3" t="e">
        <f t="shared" si="23"/>
        <v>#NUM!</v>
      </c>
      <c r="G178" s="12" t="e">
        <f t="shared" si="24"/>
        <v>#NUM!</v>
      </c>
      <c r="H178" s="14">
        <f>'Aktualny Kredyt'!H178</f>
        <v>0</v>
      </c>
      <c r="I178" s="3">
        <f t="shared" si="25"/>
        <v>0</v>
      </c>
      <c r="J178" s="3" t="e">
        <f t="shared" si="32"/>
        <v>#NUM!</v>
      </c>
      <c r="K178" s="5">
        <f t="shared" si="30"/>
        <v>169</v>
      </c>
      <c r="L178" s="3" t="e">
        <f t="shared" si="26"/>
        <v>#NUM!</v>
      </c>
      <c r="M178" s="12" t="e">
        <f t="shared" si="27"/>
        <v>#NUM!</v>
      </c>
      <c r="N178" s="24"/>
      <c r="O178" s="24"/>
      <c r="P178" s="24"/>
    </row>
    <row r="179" spans="2:16" x14ac:dyDescent="0.2">
      <c r="B179" s="13">
        <f t="shared" si="28"/>
        <v>50437</v>
      </c>
      <c r="C179" s="19">
        <f t="shared" si="22"/>
        <v>0</v>
      </c>
      <c r="D179" s="3" t="e">
        <f t="shared" si="29"/>
        <v>#NUM!</v>
      </c>
      <c r="E179" s="12" t="e">
        <f t="shared" si="31"/>
        <v>#NUM!</v>
      </c>
      <c r="F179" s="3" t="e">
        <f t="shared" si="23"/>
        <v>#NUM!</v>
      </c>
      <c r="G179" s="12" t="e">
        <f t="shared" si="24"/>
        <v>#NUM!</v>
      </c>
      <c r="H179" s="14">
        <f>'Aktualny Kredyt'!H179</f>
        <v>0</v>
      </c>
      <c r="I179" s="3">
        <f t="shared" si="25"/>
        <v>0</v>
      </c>
      <c r="J179" s="3" t="e">
        <f t="shared" si="32"/>
        <v>#NUM!</v>
      </c>
      <c r="K179" s="5">
        <f t="shared" si="30"/>
        <v>170</v>
      </c>
      <c r="L179" s="3" t="e">
        <f t="shared" si="26"/>
        <v>#NUM!</v>
      </c>
      <c r="M179" s="12" t="e">
        <f t="shared" si="27"/>
        <v>#NUM!</v>
      </c>
      <c r="N179" s="24"/>
      <c r="O179" s="24"/>
      <c r="P179" s="24"/>
    </row>
    <row r="180" spans="2:16" x14ac:dyDescent="0.2">
      <c r="B180" s="13">
        <f t="shared" si="28"/>
        <v>50465</v>
      </c>
      <c r="C180" s="19">
        <f t="shared" si="22"/>
        <v>0</v>
      </c>
      <c r="D180" s="3" t="e">
        <f t="shared" si="29"/>
        <v>#NUM!</v>
      </c>
      <c r="E180" s="12" t="e">
        <f t="shared" si="31"/>
        <v>#NUM!</v>
      </c>
      <c r="F180" s="3" t="e">
        <f t="shared" si="23"/>
        <v>#NUM!</v>
      </c>
      <c r="G180" s="12" t="e">
        <f t="shared" si="24"/>
        <v>#NUM!</v>
      </c>
      <c r="H180" s="14">
        <f>'Aktualny Kredyt'!H180</f>
        <v>0</v>
      </c>
      <c r="I180" s="3">
        <f t="shared" si="25"/>
        <v>0</v>
      </c>
      <c r="J180" s="3" t="e">
        <f t="shared" si="32"/>
        <v>#NUM!</v>
      </c>
      <c r="K180" s="5">
        <f t="shared" si="30"/>
        <v>171</v>
      </c>
      <c r="L180" s="3" t="e">
        <f t="shared" si="26"/>
        <v>#NUM!</v>
      </c>
      <c r="M180" s="12" t="e">
        <f t="shared" si="27"/>
        <v>#NUM!</v>
      </c>
      <c r="N180" s="24"/>
      <c r="O180" s="24"/>
      <c r="P180" s="24"/>
    </row>
    <row r="181" spans="2:16" x14ac:dyDescent="0.2">
      <c r="B181" s="13">
        <f t="shared" si="28"/>
        <v>50496</v>
      </c>
      <c r="C181" s="19">
        <f t="shared" si="22"/>
        <v>0</v>
      </c>
      <c r="D181" s="3" t="e">
        <f t="shared" si="29"/>
        <v>#NUM!</v>
      </c>
      <c r="E181" s="12" t="e">
        <f t="shared" si="31"/>
        <v>#NUM!</v>
      </c>
      <c r="F181" s="3" t="e">
        <f t="shared" si="23"/>
        <v>#NUM!</v>
      </c>
      <c r="G181" s="12" t="e">
        <f t="shared" si="24"/>
        <v>#NUM!</v>
      </c>
      <c r="H181" s="14">
        <f>'Aktualny Kredyt'!H181</f>
        <v>0</v>
      </c>
      <c r="I181" s="3">
        <f t="shared" si="25"/>
        <v>0</v>
      </c>
      <c r="J181" s="3" t="e">
        <f t="shared" si="32"/>
        <v>#NUM!</v>
      </c>
      <c r="K181" s="5">
        <f t="shared" si="30"/>
        <v>172</v>
      </c>
      <c r="L181" s="3" t="e">
        <f t="shared" si="26"/>
        <v>#NUM!</v>
      </c>
      <c r="M181" s="12" t="e">
        <f t="shared" si="27"/>
        <v>#NUM!</v>
      </c>
      <c r="N181" s="24"/>
      <c r="O181" s="24"/>
      <c r="P181" s="24"/>
    </row>
    <row r="182" spans="2:16" x14ac:dyDescent="0.2">
      <c r="B182" s="13">
        <f t="shared" si="28"/>
        <v>50526</v>
      </c>
      <c r="C182" s="19">
        <f t="shared" si="22"/>
        <v>0</v>
      </c>
      <c r="D182" s="3" t="e">
        <f t="shared" si="29"/>
        <v>#NUM!</v>
      </c>
      <c r="E182" s="12" t="e">
        <f t="shared" si="31"/>
        <v>#NUM!</v>
      </c>
      <c r="F182" s="3" t="e">
        <f t="shared" si="23"/>
        <v>#NUM!</v>
      </c>
      <c r="G182" s="12" t="e">
        <f t="shared" si="24"/>
        <v>#NUM!</v>
      </c>
      <c r="H182" s="14">
        <f>'Aktualny Kredyt'!H182</f>
        <v>0</v>
      </c>
      <c r="I182" s="3">
        <f t="shared" si="25"/>
        <v>0</v>
      </c>
      <c r="J182" s="3" t="e">
        <f t="shared" si="32"/>
        <v>#NUM!</v>
      </c>
      <c r="K182" s="5">
        <f t="shared" si="30"/>
        <v>173</v>
      </c>
      <c r="L182" s="3" t="e">
        <f t="shared" si="26"/>
        <v>#NUM!</v>
      </c>
      <c r="M182" s="12" t="e">
        <f t="shared" si="27"/>
        <v>#NUM!</v>
      </c>
      <c r="N182" s="24"/>
      <c r="O182" s="24"/>
      <c r="P182" s="24"/>
    </row>
    <row r="183" spans="2:16" x14ac:dyDescent="0.2">
      <c r="B183" s="13">
        <f t="shared" si="28"/>
        <v>50557</v>
      </c>
      <c r="C183" s="19">
        <f t="shared" si="22"/>
        <v>0</v>
      </c>
      <c r="D183" s="3" t="e">
        <f t="shared" si="29"/>
        <v>#NUM!</v>
      </c>
      <c r="E183" s="12" t="e">
        <f t="shared" si="31"/>
        <v>#NUM!</v>
      </c>
      <c r="F183" s="3" t="e">
        <f t="shared" si="23"/>
        <v>#NUM!</v>
      </c>
      <c r="G183" s="12" t="e">
        <f t="shared" si="24"/>
        <v>#NUM!</v>
      </c>
      <c r="H183" s="14">
        <f>'Aktualny Kredyt'!H183</f>
        <v>0</v>
      </c>
      <c r="I183" s="3">
        <f t="shared" si="25"/>
        <v>0</v>
      </c>
      <c r="J183" s="3" t="e">
        <f t="shared" si="32"/>
        <v>#NUM!</v>
      </c>
      <c r="K183" s="5">
        <f t="shared" si="30"/>
        <v>174</v>
      </c>
      <c r="L183" s="3" t="e">
        <f t="shared" si="26"/>
        <v>#NUM!</v>
      </c>
      <c r="M183" s="12" t="e">
        <f t="shared" si="27"/>
        <v>#NUM!</v>
      </c>
      <c r="N183" s="24"/>
      <c r="O183" s="24"/>
      <c r="P183" s="24"/>
    </row>
    <row r="184" spans="2:16" x14ac:dyDescent="0.2">
      <c r="B184" s="13">
        <f t="shared" si="28"/>
        <v>50587</v>
      </c>
      <c r="C184" s="19">
        <f t="shared" si="22"/>
        <v>0</v>
      </c>
      <c r="D184" s="3" t="e">
        <f t="shared" si="29"/>
        <v>#NUM!</v>
      </c>
      <c r="E184" s="12" t="e">
        <f t="shared" si="31"/>
        <v>#NUM!</v>
      </c>
      <c r="F184" s="3" t="e">
        <f t="shared" si="23"/>
        <v>#NUM!</v>
      </c>
      <c r="G184" s="12" t="e">
        <f t="shared" si="24"/>
        <v>#NUM!</v>
      </c>
      <c r="H184" s="14">
        <f>'Aktualny Kredyt'!H184</f>
        <v>0</v>
      </c>
      <c r="I184" s="3">
        <f t="shared" si="25"/>
        <v>0</v>
      </c>
      <c r="J184" s="3" t="e">
        <f t="shared" si="32"/>
        <v>#NUM!</v>
      </c>
      <c r="K184" s="5">
        <f t="shared" si="30"/>
        <v>175</v>
      </c>
      <c r="L184" s="3" t="e">
        <f t="shared" si="26"/>
        <v>#NUM!</v>
      </c>
      <c r="M184" s="12" t="e">
        <f t="shared" si="27"/>
        <v>#NUM!</v>
      </c>
      <c r="N184" s="24"/>
      <c r="O184" s="24"/>
      <c r="P184" s="24"/>
    </row>
    <row r="185" spans="2:16" x14ac:dyDescent="0.2">
      <c r="B185" s="13">
        <f t="shared" si="28"/>
        <v>50618</v>
      </c>
      <c r="C185" s="19">
        <f t="shared" si="22"/>
        <v>0</v>
      </c>
      <c r="D185" s="3" t="e">
        <f t="shared" si="29"/>
        <v>#NUM!</v>
      </c>
      <c r="E185" s="12" t="e">
        <f t="shared" si="31"/>
        <v>#NUM!</v>
      </c>
      <c r="F185" s="3" t="e">
        <f t="shared" si="23"/>
        <v>#NUM!</v>
      </c>
      <c r="G185" s="12" t="e">
        <f t="shared" si="24"/>
        <v>#NUM!</v>
      </c>
      <c r="H185" s="14">
        <f>'Aktualny Kredyt'!H185</f>
        <v>0</v>
      </c>
      <c r="I185" s="3">
        <f t="shared" si="25"/>
        <v>0</v>
      </c>
      <c r="J185" s="3" t="e">
        <f t="shared" si="32"/>
        <v>#NUM!</v>
      </c>
      <c r="K185" s="5">
        <f t="shared" si="30"/>
        <v>176</v>
      </c>
      <c r="L185" s="3" t="e">
        <f t="shared" si="26"/>
        <v>#NUM!</v>
      </c>
      <c r="M185" s="12" t="e">
        <f t="shared" si="27"/>
        <v>#NUM!</v>
      </c>
      <c r="N185" s="24"/>
      <c r="O185" s="24"/>
      <c r="P185" s="24"/>
    </row>
    <row r="186" spans="2:16" x14ac:dyDescent="0.2">
      <c r="B186" s="13">
        <f t="shared" si="28"/>
        <v>50649</v>
      </c>
      <c r="C186" s="19">
        <f t="shared" si="22"/>
        <v>0</v>
      </c>
      <c r="D186" s="3" t="e">
        <f t="shared" si="29"/>
        <v>#NUM!</v>
      </c>
      <c r="E186" s="12" t="e">
        <f t="shared" si="31"/>
        <v>#NUM!</v>
      </c>
      <c r="F186" s="3" t="e">
        <f t="shared" si="23"/>
        <v>#NUM!</v>
      </c>
      <c r="G186" s="12" t="e">
        <f t="shared" si="24"/>
        <v>#NUM!</v>
      </c>
      <c r="H186" s="14">
        <f>'Aktualny Kredyt'!H186</f>
        <v>0</v>
      </c>
      <c r="I186" s="3">
        <f t="shared" si="25"/>
        <v>0</v>
      </c>
      <c r="J186" s="3" t="e">
        <f t="shared" si="32"/>
        <v>#NUM!</v>
      </c>
      <c r="K186" s="5">
        <f t="shared" si="30"/>
        <v>177</v>
      </c>
      <c r="L186" s="3" t="e">
        <f t="shared" si="26"/>
        <v>#NUM!</v>
      </c>
      <c r="M186" s="12" t="e">
        <f t="shared" si="27"/>
        <v>#NUM!</v>
      </c>
      <c r="N186" s="24"/>
      <c r="O186" s="24"/>
      <c r="P186" s="24"/>
    </row>
    <row r="187" spans="2:16" x14ac:dyDescent="0.2">
      <c r="B187" s="13">
        <f t="shared" si="28"/>
        <v>50679</v>
      </c>
      <c r="C187" s="19">
        <f t="shared" si="22"/>
        <v>0</v>
      </c>
      <c r="D187" s="3" t="e">
        <f t="shared" si="29"/>
        <v>#NUM!</v>
      </c>
      <c r="E187" s="12" t="e">
        <f t="shared" si="31"/>
        <v>#NUM!</v>
      </c>
      <c r="F187" s="3" t="e">
        <f t="shared" si="23"/>
        <v>#NUM!</v>
      </c>
      <c r="G187" s="12" t="e">
        <f t="shared" si="24"/>
        <v>#NUM!</v>
      </c>
      <c r="H187" s="14">
        <f>'Aktualny Kredyt'!H187</f>
        <v>0</v>
      </c>
      <c r="I187" s="3">
        <f t="shared" si="25"/>
        <v>0</v>
      </c>
      <c r="J187" s="3" t="e">
        <f t="shared" si="32"/>
        <v>#NUM!</v>
      </c>
      <c r="K187" s="5">
        <f t="shared" si="30"/>
        <v>178</v>
      </c>
      <c r="L187" s="3" t="e">
        <f t="shared" si="26"/>
        <v>#NUM!</v>
      </c>
      <c r="M187" s="12" t="e">
        <f t="shared" si="27"/>
        <v>#NUM!</v>
      </c>
      <c r="N187" s="24"/>
      <c r="O187" s="24"/>
      <c r="P187" s="24"/>
    </row>
    <row r="188" spans="2:16" x14ac:dyDescent="0.2">
      <c r="B188" s="13">
        <f t="shared" si="28"/>
        <v>50710</v>
      </c>
      <c r="C188" s="19">
        <f t="shared" si="22"/>
        <v>0</v>
      </c>
      <c r="D188" s="3" t="e">
        <f t="shared" si="29"/>
        <v>#NUM!</v>
      </c>
      <c r="E188" s="12" t="e">
        <f t="shared" si="31"/>
        <v>#NUM!</v>
      </c>
      <c r="F188" s="3" t="e">
        <f t="shared" si="23"/>
        <v>#NUM!</v>
      </c>
      <c r="G188" s="12" t="e">
        <f t="shared" si="24"/>
        <v>#NUM!</v>
      </c>
      <c r="H188" s="14">
        <f>'Aktualny Kredyt'!H188</f>
        <v>0</v>
      </c>
      <c r="I188" s="3">
        <f t="shared" si="25"/>
        <v>0</v>
      </c>
      <c r="J188" s="3" t="e">
        <f t="shared" si="32"/>
        <v>#NUM!</v>
      </c>
      <c r="K188" s="5">
        <f t="shared" si="30"/>
        <v>179</v>
      </c>
      <c r="L188" s="3" t="e">
        <f t="shared" si="26"/>
        <v>#NUM!</v>
      </c>
      <c r="M188" s="12" t="e">
        <f t="shared" si="27"/>
        <v>#NUM!</v>
      </c>
      <c r="N188" s="24"/>
      <c r="O188" s="24"/>
      <c r="P188" s="24"/>
    </row>
    <row r="189" spans="2:16" x14ac:dyDescent="0.2">
      <c r="B189" s="13">
        <f t="shared" si="28"/>
        <v>50740</v>
      </c>
      <c r="C189" s="19">
        <f t="shared" si="22"/>
        <v>0</v>
      </c>
      <c r="D189" s="3" t="e">
        <f t="shared" si="29"/>
        <v>#NUM!</v>
      </c>
      <c r="E189" s="12" t="e">
        <f t="shared" si="31"/>
        <v>#NUM!</v>
      </c>
      <c r="F189" s="3" t="e">
        <f t="shared" si="23"/>
        <v>#NUM!</v>
      </c>
      <c r="G189" s="12" t="e">
        <f t="shared" si="24"/>
        <v>#NUM!</v>
      </c>
      <c r="H189" s="14">
        <f>'Aktualny Kredyt'!H189</f>
        <v>0</v>
      </c>
      <c r="I189" s="3">
        <f t="shared" si="25"/>
        <v>0</v>
      </c>
      <c r="J189" s="3" t="e">
        <f t="shared" si="32"/>
        <v>#NUM!</v>
      </c>
      <c r="K189" s="5">
        <f t="shared" si="30"/>
        <v>180</v>
      </c>
      <c r="L189" s="3" t="e">
        <f t="shared" si="26"/>
        <v>#NUM!</v>
      </c>
      <c r="M189" s="12" t="e">
        <f t="shared" si="27"/>
        <v>#NUM!</v>
      </c>
      <c r="N189" s="24"/>
      <c r="O189" s="24"/>
      <c r="P189" s="24"/>
    </row>
    <row r="190" spans="2:16" x14ac:dyDescent="0.2">
      <c r="B190" s="13">
        <f t="shared" si="28"/>
        <v>50771</v>
      </c>
      <c r="C190" s="19">
        <f t="shared" si="22"/>
        <v>0</v>
      </c>
      <c r="D190" s="3" t="e">
        <f t="shared" si="29"/>
        <v>#NUM!</v>
      </c>
      <c r="E190" s="12" t="e">
        <f t="shared" si="31"/>
        <v>#NUM!</v>
      </c>
      <c r="F190" s="3" t="e">
        <f t="shared" si="23"/>
        <v>#NUM!</v>
      </c>
      <c r="G190" s="12" t="e">
        <f t="shared" si="24"/>
        <v>#NUM!</v>
      </c>
      <c r="H190" s="14">
        <f>'Aktualny Kredyt'!H190</f>
        <v>0</v>
      </c>
      <c r="I190" s="3">
        <f t="shared" si="25"/>
        <v>0</v>
      </c>
      <c r="J190" s="3" t="e">
        <f t="shared" si="32"/>
        <v>#NUM!</v>
      </c>
      <c r="K190" s="5">
        <f t="shared" si="30"/>
        <v>181</v>
      </c>
      <c r="L190" s="3" t="e">
        <f t="shared" si="26"/>
        <v>#NUM!</v>
      </c>
      <c r="M190" s="12" t="e">
        <f t="shared" si="27"/>
        <v>#NUM!</v>
      </c>
      <c r="N190" s="24"/>
      <c r="O190" s="24"/>
      <c r="P190" s="24"/>
    </row>
    <row r="191" spans="2:16" x14ac:dyDescent="0.2">
      <c r="B191" s="13">
        <f t="shared" si="28"/>
        <v>50802</v>
      </c>
      <c r="C191" s="19">
        <f t="shared" si="22"/>
        <v>0</v>
      </c>
      <c r="D191" s="3" t="e">
        <f t="shared" si="29"/>
        <v>#NUM!</v>
      </c>
      <c r="E191" s="12" t="e">
        <f t="shared" si="31"/>
        <v>#NUM!</v>
      </c>
      <c r="F191" s="3" t="e">
        <f t="shared" si="23"/>
        <v>#NUM!</v>
      </c>
      <c r="G191" s="12" t="e">
        <f t="shared" si="24"/>
        <v>#NUM!</v>
      </c>
      <c r="H191" s="14">
        <f>'Aktualny Kredyt'!H191</f>
        <v>0</v>
      </c>
      <c r="I191" s="3">
        <f t="shared" si="25"/>
        <v>0</v>
      </c>
      <c r="J191" s="3" t="e">
        <f t="shared" si="32"/>
        <v>#NUM!</v>
      </c>
      <c r="K191" s="5">
        <f t="shared" si="30"/>
        <v>182</v>
      </c>
      <c r="L191" s="3" t="e">
        <f t="shared" si="26"/>
        <v>#NUM!</v>
      </c>
      <c r="M191" s="12" t="e">
        <f t="shared" si="27"/>
        <v>#NUM!</v>
      </c>
      <c r="N191" s="24"/>
      <c r="O191" s="24"/>
      <c r="P191" s="24"/>
    </row>
    <row r="192" spans="2:16" x14ac:dyDescent="0.2">
      <c r="B192" s="13">
        <f t="shared" si="28"/>
        <v>50830</v>
      </c>
      <c r="C192" s="19">
        <f t="shared" si="22"/>
        <v>0</v>
      </c>
      <c r="D192" s="3" t="e">
        <f t="shared" si="29"/>
        <v>#NUM!</v>
      </c>
      <c r="E192" s="12" t="e">
        <f t="shared" si="31"/>
        <v>#NUM!</v>
      </c>
      <c r="F192" s="3" t="e">
        <f t="shared" si="23"/>
        <v>#NUM!</v>
      </c>
      <c r="G192" s="12" t="e">
        <f t="shared" si="24"/>
        <v>#NUM!</v>
      </c>
      <c r="H192" s="14">
        <f>'Aktualny Kredyt'!H192</f>
        <v>0</v>
      </c>
      <c r="I192" s="3">
        <f t="shared" si="25"/>
        <v>0</v>
      </c>
      <c r="J192" s="3" t="e">
        <f t="shared" si="32"/>
        <v>#NUM!</v>
      </c>
      <c r="K192" s="5">
        <f t="shared" si="30"/>
        <v>183</v>
      </c>
      <c r="L192" s="3" t="e">
        <f t="shared" si="26"/>
        <v>#NUM!</v>
      </c>
      <c r="M192" s="12" t="e">
        <f t="shared" si="27"/>
        <v>#NUM!</v>
      </c>
      <c r="N192" s="24"/>
      <c r="O192" s="24"/>
      <c r="P192" s="24"/>
    </row>
    <row r="193" spans="2:16" x14ac:dyDescent="0.2">
      <c r="B193" s="13">
        <f t="shared" si="28"/>
        <v>50861</v>
      </c>
      <c r="C193" s="19">
        <f t="shared" si="22"/>
        <v>0</v>
      </c>
      <c r="D193" s="3" t="e">
        <f t="shared" si="29"/>
        <v>#NUM!</v>
      </c>
      <c r="E193" s="12" t="e">
        <f t="shared" si="31"/>
        <v>#NUM!</v>
      </c>
      <c r="F193" s="3" t="e">
        <f t="shared" si="23"/>
        <v>#NUM!</v>
      </c>
      <c r="G193" s="12" t="e">
        <f t="shared" si="24"/>
        <v>#NUM!</v>
      </c>
      <c r="H193" s="14">
        <f>'Aktualny Kredyt'!H193</f>
        <v>0</v>
      </c>
      <c r="I193" s="3">
        <f t="shared" si="25"/>
        <v>0</v>
      </c>
      <c r="J193" s="3" t="e">
        <f t="shared" si="32"/>
        <v>#NUM!</v>
      </c>
      <c r="K193" s="5">
        <f t="shared" si="30"/>
        <v>184</v>
      </c>
      <c r="L193" s="3" t="e">
        <f t="shared" si="26"/>
        <v>#NUM!</v>
      </c>
      <c r="M193" s="12" t="e">
        <f t="shared" si="27"/>
        <v>#NUM!</v>
      </c>
      <c r="N193" s="24"/>
      <c r="O193" s="24"/>
      <c r="P193" s="24"/>
    </row>
    <row r="194" spans="2:16" x14ac:dyDescent="0.2">
      <c r="B194" s="13">
        <f t="shared" si="28"/>
        <v>50891</v>
      </c>
      <c r="C194" s="19">
        <f t="shared" si="22"/>
        <v>0</v>
      </c>
      <c r="D194" s="3" t="e">
        <f t="shared" si="29"/>
        <v>#NUM!</v>
      </c>
      <c r="E194" s="12" t="e">
        <f t="shared" si="31"/>
        <v>#NUM!</v>
      </c>
      <c r="F194" s="3" t="e">
        <f t="shared" si="23"/>
        <v>#NUM!</v>
      </c>
      <c r="G194" s="12" t="e">
        <f t="shared" si="24"/>
        <v>#NUM!</v>
      </c>
      <c r="H194" s="14">
        <f>'Aktualny Kredyt'!H194</f>
        <v>0</v>
      </c>
      <c r="I194" s="3">
        <f t="shared" si="25"/>
        <v>0</v>
      </c>
      <c r="J194" s="3" t="e">
        <f t="shared" si="32"/>
        <v>#NUM!</v>
      </c>
      <c r="K194" s="5">
        <f t="shared" si="30"/>
        <v>185</v>
      </c>
      <c r="L194" s="3" t="e">
        <f t="shared" si="26"/>
        <v>#NUM!</v>
      </c>
      <c r="M194" s="12" t="e">
        <f t="shared" si="27"/>
        <v>#NUM!</v>
      </c>
      <c r="N194" s="24"/>
      <c r="O194" s="24"/>
      <c r="P194" s="24"/>
    </row>
    <row r="195" spans="2:16" x14ac:dyDescent="0.2">
      <c r="B195" s="13">
        <f t="shared" si="28"/>
        <v>50922</v>
      </c>
      <c r="C195" s="19">
        <f t="shared" si="22"/>
        <v>0</v>
      </c>
      <c r="D195" s="3" t="e">
        <f t="shared" si="29"/>
        <v>#NUM!</v>
      </c>
      <c r="E195" s="12" t="e">
        <f t="shared" si="31"/>
        <v>#NUM!</v>
      </c>
      <c r="F195" s="3" t="e">
        <f t="shared" si="23"/>
        <v>#NUM!</v>
      </c>
      <c r="G195" s="12" t="e">
        <f t="shared" si="24"/>
        <v>#NUM!</v>
      </c>
      <c r="H195" s="14">
        <f>'Aktualny Kredyt'!H195</f>
        <v>0</v>
      </c>
      <c r="I195" s="3">
        <f t="shared" si="25"/>
        <v>0</v>
      </c>
      <c r="J195" s="3" t="e">
        <f t="shared" si="32"/>
        <v>#NUM!</v>
      </c>
      <c r="K195" s="5">
        <f t="shared" si="30"/>
        <v>186</v>
      </c>
      <c r="L195" s="3" t="e">
        <f t="shared" si="26"/>
        <v>#NUM!</v>
      </c>
      <c r="M195" s="12" t="e">
        <f t="shared" si="27"/>
        <v>#NUM!</v>
      </c>
      <c r="N195" s="24"/>
      <c r="O195" s="24"/>
      <c r="P195" s="24"/>
    </row>
    <row r="196" spans="2:16" x14ac:dyDescent="0.2">
      <c r="B196" s="13">
        <f t="shared" si="28"/>
        <v>50952</v>
      </c>
      <c r="C196" s="19">
        <f t="shared" si="22"/>
        <v>0</v>
      </c>
      <c r="D196" s="3" t="e">
        <f t="shared" si="29"/>
        <v>#NUM!</v>
      </c>
      <c r="E196" s="12" t="e">
        <f t="shared" si="31"/>
        <v>#NUM!</v>
      </c>
      <c r="F196" s="3" t="e">
        <f t="shared" si="23"/>
        <v>#NUM!</v>
      </c>
      <c r="G196" s="12" t="e">
        <f t="shared" si="24"/>
        <v>#NUM!</v>
      </c>
      <c r="H196" s="14">
        <f>'Aktualny Kredyt'!H196</f>
        <v>0</v>
      </c>
      <c r="I196" s="3">
        <f t="shared" si="25"/>
        <v>0</v>
      </c>
      <c r="J196" s="3" t="e">
        <f t="shared" si="32"/>
        <v>#NUM!</v>
      </c>
      <c r="K196" s="5">
        <f t="shared" si="30"/>
        <v>187</v>
      </c>
      <c r="L196" s="3" t="e">
        <f t="shared" si="26"/>
        <v>#NUM!</v>
      </c>
      <c r="M196" s="12" t="e">
        <f t="shared" si="27"/>
        <v>#NUM!</v>
      </c>
      <c r="N196" s="24"/>
      <c r="O196" s="24"/>
      <c r="P196" s="24"/>
    </row>
    <row r="197" spans="2:16" x14ac:dyDescent="0.2">
      <c r="B197" s="13">
        <f t="shared" si="28"/>
        <v>50983</v>
      </c>
      <c r="C197" s="19">
        <f t="shared" si="22"/>
        <v>0</v>
      </c>
      <c r="D197" s="3" t="e">
        <f t="shared" si="29"/>
        <v>#NUM!</v>
      </c>
      <c r="E197" s="12" t="e">
        <f t="shared" si="31"/>
        <v>#NUM!</v>
      </c>
      <c r="F197" s="3" t="e">
        <f t="shared" si="23"/>
        <v>#NUM!</v>
      </c>
      <c r="G197" s="12" t="e">
        <f t="shared" si="24"/>
        <v>#NUM!</v>
      </c>
      <c r="H197" s="14">
        <f>'Aktualny Kredyt'!H197</f>
        <v>0</v>
      </c>
      <c r="I197" s="3">
        <f t="shared" si="25"/>
        <v>0</v>
      </c>
      <c r="J197" s="3" t="e">
        <f t="shared" si="32"/>
        <v>#NUM!</v>
      </c>
      <c r="K197" s="5">
        <f t="shared" si="30"/>
        <v>188</v>
      </c>
      <c r="L197" s="3" t="e">
        <f t="shared" si="26"/>
        <v>#NUM!</v>
      </c>
      <c r="M197" s="12" t="e">
        <f t="shared" si="27"/>
        <v>#NUM!</v>
      </c>
      <c r="N197" s="24"/>
      <c r="O197" s="24"/>
      <c r="P197" s="24"/>
    </row>
    <row r="198" spans="2:16" x14ac:dyDescent="0.2">
      <c r="B198" s="13">
        <f t="shared" si="28"/>
        <v>51014</v>
      </c>
      <c r="C198" s="19">
        <f t="shared" si="22"/>
        <v>0</v>
      </c>
      <c r="D198" s="3" t="e">
        <f t="shared" si="29"/>
        <v>#NUM!</v>
      </c>
      <c r="E198" s="12" t="e">
        <f t="shared" si="31"/>
        <v>#NUM!</v>
      </c>
      <c r="F198" s="3" t="e">
        <f t="shared" si="23"/>
        <v>#NUM!</v>
      </c>
      <c r="G198" s="12" t="e">
        <f t="shared" si="24"/>
        <v>#NUM!</v>
      </c>
      <c r="H198" s="14">
        <f>'Aktualny Kredyt'!H198</f>
        <v>0</v>
      </c>
      <c r="I198" s="3">
        <f t="shared" si="25"/>
        <v>0</v>
      </c>
      <c r="J198" s="3" t="e">
        <f t="shared" si="32"/>
        <v>#NUM!</v>
      </c>
      <c r="K198" s="5">
        <f t="shared" si="30"/>
        <v>189</v>
      </c>
      <c r="L198" s="3" t="e">
        <f t="shared" si="26"/>
        <v>#NUM!</v>
      </c>
      <c r="M198" s="12" t="e">
        <f t="shared" si="27"/>
        <v>#NUM!</v>
      </c>
      <c r="N198" s="24"/>
      <c r="O198" s="24"/>
      <c r="P198" s="24"/>
    </row>
    <row r="199" spans="2:16" x14ac:dyDescent="0.2">
      <c r="B199" s="13">
        <f t="shared" si="28"/>
        <v>51044</v>
      </c>
      <c r="C199" s="19">
        <f t="shared" si="22"/>
        <v>0</v>
      </c>
      <c r="D199" s="3" t="e">
        <f t="shared" si="29"/>
        <v>#NUM!</v>
      </c>
      <c r="E199" s="12" t="e">
        <f t="shared" si="31"/>
        <v>#NUM!</v>
      </c>
      <c r="F199" s="3" t="e">
        <f t="shared" si="23"/>
        <v>#NUM!</v>
      </c>
      <c r="G199" s="12" t="e">
        <f t="shared" si="24"/>
        <v>#NUM!</v>
      </c>
      <c r="H199" s="14">
        <f>'Aktualny Kredyt'!H199</f>
        <v>0</v>
      </c>
      <c r="I199" s="3">
        <f t="shared" si="25"/>
        <v>0</v>
      </c>
      <c r="J199" s="3" t="e">
        <f t="shared" si="32"/>
        <v>#NUM!</v>
      </c>
      <c r="K199" s="5">
        <f t="shared" si="30"/>
        <v>190</v>
      </c>
      <c r="L199" s="3" t="e">
        <f t="shared" si="26"/>
        <v>#NUM!</v>
      </c>
      <c r="M199" s="12" t="e">
        <f t="shared" si="27"/>
        <v>#NUM!</v>
      </c>
      <c r="N199" s="24"/>
      <c r="O199" s="24"/>
      <c r="P199" s="24"/>
    </row>
    <row r="200" spans="2:16" x14ac:dyDescent="0.2">
      <c r="B200" s="13">
        <f t="shared" si="28"/>
        <v>51075</v>
      </c>
      <c r="C200" s="19">
        <f t="shared" si="22"/>
        <v>0</v>
      </c>
      <c r="D200" s="3" t="e">
        <f t="shared" si="29"/>
        <v>#NUM!</v>
      </c>
      <c r="E200" s="12" t="e">
        <f t="shared" si="31"/>
        <v>#NUM!</v>
      </c>
      <c r="F200" s="3" t="e">
        <f t="shared" si="23"/>
        <v>#NUM!</v>
      </c>
      <c r="G200" s="12" t="e">
        <f t="shared" si="24"/>
        <v>#NUM!</v>
      </c>
      <c r="H200" s="14">
        <f>'Aktualny Kredyt'!H200</f>
        <v>0</v>
      </c>
      <c r="I200" s="3">
        <f t="shared" si="25"/>
        <v>0</v>
      </c>
      <c r="J200" s="3" t="e">
        <f t="shared" si="32"/>
        <v>#NUM!</v>
      </c>
      <c r="K200" s="5">
        <f t="shared" si="30"/>
        <v>191</v>
      </c>
      <c r="L200" s="3" t="e">
        <f t="shared" si="26"/>
        <v>#NUM!</v>
      </c>
      <c r="M200" s="12" t="e">
        <f t="shared" si="27"/>
        <v>#NUM!</v>
      </c>
      <c r="N200" s="24"/>
      <c r="O200" s="24"/>
      <c r="P200" s="24"/>
    </row>
    <row r="201" spans="2:16" x14ac:dyDescent="0.2">
      <c r="B201" s="13">
        <f t="shared" si="28"/>
        <v>51105</v>
      </c>
      <c r="C201" s="19">
        <f t="shared" si="22"/>
        <v>0</v>
      </c>
      <c r="D201" s="3" t="e">
        <f t="shared" si="29"/>
        <v>#NUM!</v>
      </c>
      <c r="E201" s="12" t="e">
        <f t="shared" si="31"/>
        <v>#NUM!</v>
      </c>
      <c r="F201" s="3" t="e">
        <f t="shared" si="23"/>
        <v>#NUM!</v>
      </c>
      <c r="G201" s="12" t="e">
        <f t="shared" si="24"/>
        <v>#NUM!</v>
      </c>
      <c r="H201" s="14">
        <f>'Aktualny Kredyt'!H201</f>
        <v>0</v>
      </c>
      <c r="I201" s="3">
        <f t="shared" si="25"/>
        <v>0</v>
      </c>
      <c r="J201" s="3" t="e">
        <f t="shared" si="32"/>
        <v>#NUM!</v>
      </c>
      <c r="K201" s="5">
        <f t="shared" si="30"/>
        <v>192</v>
      </c>
      <c r="L201" s="3" t="e">
        <f t="shared" si="26"/>
        <v>#NUM!</v>
      </c>
      <c r="M201" s="12" t="e">
        <f t="shared" si="27"/>
        <v>#NUM!</v>
      </c>
      <c r="N201" s="24"/>
      <c r="O201" s="24"/>
      <c r="P201" s="24"/>
    </row>
    <row r="202" spans="2:16" x14ac:dyDescent="0.2">
      <c r="B202" s="13">
        <f t="shared" si="28"/>
        <v>51136</v>
      </c>
      <c r="C202" s="19">
        <f t="shared" si="22"/>
        <v>0</v>
      </c>
      <c r="D202" s="3" t="e">
        <f t="shared" si="29"/>
        <v>#NUM!</v>
      </c>
      <c r="E202" s="12" t="e">
        <f t="shared" si="31"/>
        <v>#NUM!</v>
      </c>
      <c r="F202" s="3" t="e">
        <f t="shared" si="23"/>
        <v>#NUM!</v>
      </c>
      <c r="G202" s="12" t="e">
        <f t="shared" si="24"/>
        <v>#NUM!</v>
      </c>
      <c r="H202" s="14">
        <f>'Aktualny Kredyt'!H202</f>
        <v>0</v>
      </c>
      <c r="I202" s="3">
        <f t="shared" si="25"/>
        <v>0</v>
      </c>
      <c r="J202" s="3" t="e">
        <f t="shared" si="32"/>
        <v>#NUM!</v>
      </c>
      <c r="K202" s="5">
        <f t="shared" si="30"/>
        <v>193</v>
      </c>
      <c r="L202" s="3" t="e">
        <f t="shared" si="26"/>
        <v>#NUM!</v>
      </c>
      <c r="M202" s="12" t="e">
        <f t="shared" si="27"/>
        <v>#NUM!</v>
      </c>
      <c r="N202" s="24"/>
      <c r="O202" s="24"/>
      <c r="P202" s="24"/>
    </row>
    <row r="203" spans="2:16" x14ac:dyDescent="0.2">
      <c r="B203" s="13">
        <f t="shared" si="28"/>
        <v>51167</v>
      </c>
      <c r="C203" s="19">
        <f t="shared" ref="C203:C266" si="33">$D$4</f>
        <v>0</v>
      </c>
      <c r="D203" s="3" t="e">
        <f t="shared" si="29"/>
        <v>#NUM!</v>
      </c>
      <c r="E203" s="12" t="e">
        <f t="shared" si="31"/>
        <v>#NUM!</v>
      </c>
      <c r="F203" s="3" t="e">
        <f t="shared" ref="F203:F266" si="34">D203*C203/12</f>
        <v>#NUM!</v>
      </c>
      <c r="G203" s="12" t="e">
        <f t="shared" ref="G203:G266" si="35">MIN(E203-F203,D203)</f>
        <v>#NUM!</v>
      </c>
      <c r="H203" s="14">
        <f>'Aktualny Kredyt'!H203</f>
        <v>0</v>
      </c>
      <c r="I203" s="3">
        <f t="shared" ref="I203:I266" si="36">IF(H203=0,0,MAX(IF(H203&gt;0,D203*0.005,0),300))</f>
        <v>0</v>
      </c>
      <c r="J203" s="3" t="e">
        <f t="shared" si="32"/>
        <v>#NUM!</v>
      </c>
      <c r="K203" s="5">
        <f t="shared" si="30"/>
        <v>194</v>
      </c>
      <c r="L203" s="3" t="e">
        <f t="shared" ref="L203:L266" si="37">L202+F203</f>
        <v>#NUM!</v>
      </c>
      <c r="M203" s="12" t="e">
        <f t="shared" ref="M203:M266" si="38">M202+G203+H203</f>
        <v>#NUM!</v>
      </c>
      <c r="N203" s="24"/>
      <c r="O203" s="24"/>
      <c r="P203" s="24"/>
    </row>
    <row r="204" spans="2:16" x14ac:dyDescent="0.2">
      <c r="B204" s="13">
        <f t="shared" ref="B204:B267" si="39">EDATE(B203,1)</f>
        <v>51196</v>
      </c>
      <c r="C204" s="19">
        <f t="shared" si="33"/>
        <v>0</v>
      </c>
      <c r="D204" s="3" t="e">
        <f t="shared" ref="D204:D267" si="40">IF(J203&lt;=0,0,J203)</f>
        <v>#NUM!</v>
      </c>
      <c r="E204" s="12" t="e">
        <f t="shared" si="31"/>
        <v>#NUM!</v>
      </c>
      <c r="F204" s="3" t="e">
        <f t="shared" si="34"/>
        <v>#NUM!</v>
      </c>
      <c r="G204" s="12" t="e">
        <f t="shared" si="35"/>
        <v>#NUM!</v>
      </c>
      <c r="H204" s="14">
        <f>'Aktualny Kredyt'!H204</f>
        <v>0</v>
      </c>
      <c r="I204" s="3">
        <f t="shared" si="36"/>
        <v>0</v>
      </c>
      <c r="J204" s="3" t="e">
        <f t="shared" si="32"/>
        <v>#NUM!</v>
      </c>
      <c r="K204" s="5">
        <f t="shared" ref="K204:K267" si="41">K203+1</f>
        <v>195</v>
      </c>
      <c r="L204" s="3" t="e">
        <f t="shared" si="37"/>
        <v>#NUM!</v>
      </c>
      <c r="M204" s="12" t="e">
        <f t="shared" si="38"/>
        <v>#NUM!</v>
      </c>
      <c r="N204" s="24"/>
      <c r="O204" s="24"/>
      <c r="P204" s="24"/>
    </row>
    <row r="205" spans="2:16" x14ac:dyDescent="0.2">
      <c r="B205" s="13">
        <f t="shared" si="39"/>
        <v>51227</v>
      </c>
      <c r="C205" s="19">
        <f t="shared" si="33"/>
        <v>0</v>
      </c>
      <c r="D205" s="3" t="e">
        <f t="shared" si="40"/>
        <v>#NUM!</v>
      </c>
      <c r="E205" s="12" t="e">
        <f t="shared" ref="E205:E268" si="42">IF(J204&lt;=0,0,-PMT(C205/12,$D$6,$D$3))</f>
        <v>#NUM!</v>
      </c>
      <c r="F205" s="3" t="e">
        <f t="shared" si="34"/>
        <v>#NUM!</v>
      </c>
      <c r="G205" s="12" t="e">
        <f t="shared" si="35"/>
        <v>#NUM!</v>
      </c>
      <c r="H205" s="14">
        <f>'Aktualny Kredyt'!H205</f>
        <v>0</v>
      </c>
      <c r="I205" s="3">
        <f t="shared" si="36"/>
        <v>0</v>
      </c>
      <c r="J205" s="3" t="e">
        <f t="shared" si="32"/>
        <v>#NUM!</v>
      </c>
      <c r="K205" s="5">
        <f t="shared" si="41"/>
        <v>196</v>
      </c>
      <c r="L205" s="3" t="e">
        <f t="shared" si="37"/>
        <v>#NUM!</v>
      </c>
      <c r="M205" s="12" t="e">
        <f t="shared" si="38"/>
        <v>#NUM!</v>
      </c>
      <c r="N205" s="24"/>
      <c r="O205" s="24"/>
      <c r="P205" s="24"/>
    </row>
    <row r="206" spans="2:16" x14ac:dyDescent="0.2">
      <c r="B206" s="13">
        <f t="shared" si="39"/>
        <v>51257</v>
      </c>
      <c r="C206" s="19">
        <f t="shared" si="33"/>
        <v>0</v>
      </c>
      <c r="D206" s="3" t="e">
        <f t="shared" si="40"/>
        <v>#NUM!</v>
      </c>
      <c r="E206" s="12" t="e">
        <f t="shared" si="42"/>
        <v>#NUM!</v>
      </c>
      <c r="F206" s="3" t="e">
        <f t="shared" si="34"/>
        <v>#NUM!</v>
      </c>
      <c r="G206" s="12" t="e">
        <f t="shared" si="35"/>
        <v>#NUM!</v>
      </c>
      <c r="H206" s="14">
        <f>'Aktualny Kredyt'!H206</f>
        <v>0</v>
      </c>
      <c r="I206" s="3">
        <f t="shared" si="36"/>
        <v>0</v>
      </c>
      <c r="J206" s="3" t="e">
        <f t="shared" ref="J206:J269" si="43">D206-G206-H206</f>
        <v>#NUM!</v>
      </c>
      <c r="K206" s="5">
        <f t="shared" si="41"/>
        <v>197</v>
      </c>
      <c r="L206" s="3" t="e">
        <f t="shared" si="37"/>
        <v>#NUM!</v>
      </c>
      <c r="M206" s="12" t="e">
        <f t="shared" si="38"/>
        <v>#NUM!</v>
      </c>
      <c r="N206" s="24"/>
      <c r="O206" s="24"/>
      <c r="P206" s="24"/>
    </row>
    <row r="207" spans="2:16" x14ac:dyDescent="0.2">
      <c r="B207" s="13">
        <f t="shared" si="39"/>
        <v>51288</v>
      </c>
      <c r="C207" s="19">
        <f t="shared" si="33"/>
        <v>0</v>
      </c>
      <c r="D207" s="3" t="e">
        <f t="shared" si="40"/>
        <v>#NUM!</v>
      </c>
      <c r="E207" s="12" t="e">
        <f t="shared" si="42"/>
        <v>#NUM!</v>
      </c>
      <c r="F207" s="3" t="e">
        <f t="shared" si="34"/>
        <v>#NUM!</v>
      </c>
      <c r="G207" s="12" t="e">
        <f t="shared" si="35"/>
        <v>#NUM!</v>
      </c>
      <c r="H207" s="14">
        <f>'Aktualny Kredyt'!H207</f>
        <v>0</v>
      </c>
      <c r="I207" s="3">
        <f t="shared" si="36"/>
        <v>0</v>
      </c>
      <c r="J207" s="3" t="e">
        <f t="shared" si="43"/>
        <v>#NUM!</v>
      </c>
      <c r="K207" s="5">
        <f t="shared" si="41"/>
        <v>198</v>
      </c>
      <c r="L207" s="3" t="e">
        <f t="shared" si="37"/>
        <v>#NUM!</v>
      </c>
      <c r="M207" s="12" t="e">
        <f t="shared" si="38"/>
        <v>#NUM!</v>
      </c>
      <c r="N207" s="24"/>
      <c r="O207" s="24"/>
      <c r="P207" s="24"/>
    </row>
    <row r="208" spans="2:16" x14ac:dyDescent="0.2">
      <c r="B208" s="13">
        <f t="shared" si="39"/>
        <v>51318</v>
      </c>
      <c r="C208" s="19">
        <f t="shared" si="33"/>
        <v>0</v>
      </c>
      <c r="D208" s="3" t="e">
        <f t="shared" si="40"/>
        <v>#NUM!</v>
      </c>
      <c r="E208" s="12" t="e">
        <f t="shared" si="42"/>
        <v>#NUM!</v>
      </c>
      <c r="F208" s="3" t="e">
        <f t="shared" si="34"/>
        <v>#NUM!</v>
      </c>
      <c r="G208" s="12" t="e">
        <f t="shared" si="35"/>
        <v>#NUM!</v>
      </c>
      <c r="H208" s="14">
        <f>'Aktualny Kredyt'!H208</f>
        <v>0</v>
      </c>
      <c r="I208" s="3">
        <f t="shared" si="36"/>
        <v>0</v>
      </c>
      <c r="J208" s="3" t="e">
        <f t="shared" si="43"/>
        <v>#NUM!</v>
      </c>
      <c r="K208" s="5">
        <f t="shared" si="41"/>
        <v>199</v>
      </c>
      <c r="L208" s="3" t="e">
        <f t="shared" si="37"/>
        <v>#NUM!</v>
      </c>
      <c r="M208" s="12" t="e">
        <f t="shared" si="38"/>
        <v>#NUM!</v>
      </c>
      <c r="N208" s="24"/>
      <c r="O208" s="24"/>
      <c r="P208" s="24"/>
    </row>
    <row r="209" spans="2:16" x14ac:dyDescent="0.2">
      <c r="B209" s="13">
        <f t="shared" si="39"/>
        <v>51349</v>
      </c>
      <c r="C209" s="19">
        <f t="shared" si="33"/>
        <v>0</v>
      </c>
      <c r="D209" s="3" t="e">
        <f t="shared" si="40"/>
        <v>#NUM!</v>
      </c>
      <c r="E209" s="12" t="e">
        <f t="shared" si="42"/>
        <v>#NUM!</v>
      </c>
      <c r="F209" s="3" t="e">
        <f t="shared" si="34"/>
        <v>#NUM!</v>
      </c>
      <c r="G209" s="12" t="e">
        <f t="shared" si="35"/>
        <v>#NUM!</v>
      </c>
      <c r="H209" s="14">
        <f>'Aktualny Kredyt'!H209</f>
        <v>0</v>
      </c>
      <c r="I209" s="3">
        <f t="shared" si="36"/>
        <v>0</v>
      </c>
      <c r="J209" s="3" t="e">
        <f t="shared" si="43"/>
        <v>#NUM!</v>
      </c>
      <c r="K209" s="5">
        <f t="shared" si="41"/>
        <v>200</v>
      </c>
      <c r="L209" s="3" t="e">
        <f t="shared" si="37"/>
        <v>#NUM!</v>
      </c>
      <c r="M209" s="12" t="e">
        <f t="shared" si="38"/>
        <v>#NUM!</v>
      </c>
      <c r="N209" s="24"/>
      <c r="O209" s="24"/>
      <c r="P209" s="24"/>
    </row>
    <row r="210" spans="2:16" x14ac:dyDescent="0.2">
      <c r="B210" s="13">
        <f t="shared" si="39"/>
        <v>51380</v>
      </c>
      <c r="C210" s="19">
        <f t="shared" si="33"/>
        <v>0</v>
      </c>
      <c r="D210" s="3" t="e">
        <f t="shared" si="40"/>
        <v>#NUM!</v>
      </c>
      <c r="E210" s="12" t="e">
        <f t="shared" si="42"/>
        <v>#NUM!</v>
      </c>
      <c r="F210" s="3" t="e">
        <f t="shared" si="34"/>
        <v>#NUM!</v>
      </c>
      <c r="G210" s="12" t="e">
        <f t="shared" si="35"/>
        <v>#NUM!</v>
      </c>
      <c r="H210" s="14">
        <f>'Aktualny Kredyt'!H210</f>
        <v>0</v>
      </c>
      <c r="I210" s="3">
        <f t="shared" si="36"/>
        <v>0</v>
      </c>
      <c r="J210" s="3" t="e">
        <f t="shared" si="43"/>
        <v>#NUM!</v>
      </c>
      <c r="K210" s="5">
        <f t="shared" si="41"/>
        <v>201</v>
      </c>
      <c r="L210" s="3" t="e">
        <f t="shared" si="37"/>
        <v>#NUM!</v>
      </c>
      <c r="M210" s="12" t="e">
        <f t="shared" si="38"/>
        <v>#NUM!</v>
      </c>
      <c r="N210" s="24"/>
      <c r="O210" s="24"/>
      <c r="P210" s="24"/>
    </row>
    <row r="211" spans="2:16" x14ac:dyDescent="0.2">
      <c r="B211" s="13">
        <f t="shared" si="39"/>
        <v>51410</v>
      </c>
      <c r="C211" s="19">
        <f t="shared" si="33"/>
        <v>0</v>
      </c>
      <c r="D211" s="3" t="e">
        <f t="shared" si="40"/>
        <v>#NUM!</v>
      </c>
      <c r="E211" s="12" t="e">
        <f t="shared" si="42"/>
        <v>#NUM!</v>
      </c>
      <c r="F211" s="3" t="e">
        <f t="shared" si="34"/>
        <v>#NUM!</v>
      </c>
      <c r="G211" s="12" t="e">
        <f t="shared" si="35"/>
        <v>#NUM!</v>
      </c>
      <c r="H211" s="14">
        <f>'Aktualny Kredyt'!H211</f>
        <v>0</v>
      </c>
      <c r="I211" s="3">
        <f t="shared" si="36"/>
        <v>0</v>
      </c>
      <c r="J211" s="3" t="e">
        <f t="shared" si="43"/>
        <v>#NUM!</v>
      </c>
      <c r="K211" s="5">
        <f t="shared" si="41"/>
        <v>202</v>
      </c>
      <c r="L211" s="3" t="e">
        <f t="shared" si="37"/>
        <v>#NUM!</v>
      </c>
      <c r="M211" s="12" t="e">
        <f t="shared" si="38"/>
        <v>#NUM!</v>
      </c>
      <c r="N211" s="24"/>
      <c r="O211" s="24"/>
      <c r="P211" s="24"/>
    </row>
    <row r="212" spans="2:16" x14ac:dyDescent="0.2">
      <c r="B212" s="13">
        <f t="shared" si="39"/>
        <v>51441</v>
      </c>
      <c r="C212" s="19">
        <f t="shared" si="33"/>
        <v>0</v>
      </c>
      <c r="D212" s="3" t="e">
        <f t="shared" si="40"/>
        <v>#NUM!</v>
      </c>
      <c r="E212" s="12" t="e">
        <f t="shared" si="42"/>
        <v>#NUM!</v>
      </c>
      <c r="F212" s="3" t="e">
        <f t="shared" si="34"/>
        <v>#NUM!</v>
      </c>
      <c r="G212" s="12" t="e">
        <f t="shared" si="35"/>
        <v>#NUM!</v>
      </c>
      <c r="H212" s="14">
        <f>'Aktualny Kredyt'!H212</f>
        <v>0</v>
      </c>
      <c r="I212" s="3">
        <f t="shared" si="36"/>
        <v>0</v>
      </c>
      <c r="J212" s="3" t="e">
        <f t="shared" si="43"/>
        <v>#NUM!</v>
      </c>
      <c r="K212" s="5">
        <f t="shared" si="41"/>
        <v>203</v>
      </c>
      <c r="L212" s="3" t="e">
        <f t="shared" si="37"/>
        <v>#NUM!</v>
      </c>
      <c r="M212" s="12" t="e">
        <f t="shared" si="38"/>
        <v>#NUM!</v>
      </c>
      <c r="N212" s="24"/>
      <c r="O212" s="24"/>
      <c r="P212" s="24"/>
    </row>
    <row r="213" spans="2:16" x14ac:dyDescent="0.2">
      <c r="B213" s="13">
        <f t="shared" si="39"/>
        <v>51471</v>
      </c>
      <c r="C213" s="19">
        <f t="shared" si="33"/>
        <v>0</v>
      </c>
      <c r="D213" s="3" t="e">
        <f t="shared" si="40"/>
        <v>#NUM!</v>
      </c>
      <c r="E213" s="12" t="e">
        <f t="shared" si="42"/>
        <v>#NUM!</v>
      </c>
      <c r="F213" s="3" t="e">
        <f t="shared" si="34"/>
        <v>#NUM!</v>
      </c>
      <c r="G213" s="12" t="e">
        <f t="shared" si="35"/>
        <v>#NUM!</v>
      </c>
      <c r="H213" s="14">
        <f>'Aktualny Kredyt'!H213</f>
        <v>0</v>
      </c>
      <c r="I213" s="3">
        <f t="shared" si="36"/>
        <v>0</v>
      </c>
      <c r="J213" s="3" t="e">
        <f t="shared" si="43"/>
        <v>#NUM!</v>
      </c>
      <c r="K213" s="5">
        <f t="shared" si="41"/>
        <v>204</v>
      </c>
      <c r="L213" s="3" t="e">
        <f t="shared" si="37"/>
        <v>#NUM!</v>
      </c>
      <c r="M213" s="12" t="e">
        <f t="shared" si="38"/>
        <v>#NUM!</v>
      </c>
      <c r="N213" s="24"/>
      <c r="O213" s="24"/>
      <c r="P213" s="24"/>
    </row>
    <row r="214" spans="2:16" x14ac:dyDescent="0.2">
      <c r="B214" s="13">
        <f t="shared" si="39"/>
        <v>51502</v>
      </c>
      <c r="C214" s="19">
        <f t="shared" si="33"/>
        <v>0</v>
      </c>
      <c r="D214" s="3" t="e">
        <f t="shared" si="40"/>
        <v>#NUM!</v>
      </c>
      <c r="E214" s="12" t="e">
        <f t="shared" si="42"/>
        <v>#NUM!</v>
      </c>
      <c r="F214" s="3" t="e">
        <f t="shared" si="34"/>
        <v>#NUM!</v>
      </c>
      <c r="G214" s="12" t="e">
        <f t="shared" si="35"/>
        <v>#NUM!</v>
      </c>
      <c r="H214" s="14">
        <f>'Aktualny Kredyt'!H214</f>
        <v>0</v>
      </c>
      <c r="I214" s="3">
        <f t="shared" si="36"/>
        <v>0</v>
      </c>
      <c r="J214" s="3" t="e">
        <f t="shared" si="43"/>
        <v>#NUM!</v>
      </c>
      <c r="K214" s="5">
        <f t="shared" si="41"/>
        <v>205</v>
      </c>
      <c r="L214" s="3" t="e">
        <f t="shared" si="37"/>
        <v>#NUM!</v>
      </c>
      <c r="M214" s="12" t="e">
        <f t="shared" si="38"/>
        <v>#NUM!</v>
      </c>
      <c r="N214" s="24"/>
      <c r="O214" s="24"/>
      <c r="P214" s="24"/>
    </row>
    <row r="215" spans="2:16" x14ac:dyDescent="0.2">
      <c r="B215" s="13">
        <f t="shared" si="39"/>
        <v>51533</v>
      </c>
      <c r="C215" s="19">
        <f t="shared" si="33"/>
        <v>0</v>
      </c>
      <c r="D215" s="3" t="e">
        <f t="shared" si="40"/>
        <v>#NUM!</v>
      </c>
      <c r="E215" s="12" t="e">
        <f t="shared" si="42"/>
        <v>#NUM!</v>
      </c>
      <c r="F215" s="3" t="e">
        <f t="shared" si="34"/>
        <v>#NUM!</v>
      </c>
      <c r="G215" s="12" t="e">
        <f t="shared" si="35"/>
        <v>#NUM!</v>
      </c>
      <c r="H215" s="14">
        <f>'Aktualny Kredyt'!H215</f>
        <v>0</v>
      </c>
      <c r="I215" s="3">
        <f t="shared" si="36"/>
        <v>0</v>
      </c>
      <c r="J215" s="3" t="e">
        <f t="shared" si="43"/>
        <v>#NUM!</v>
      </c>
      <c r="K215" s="5">
        <f t="shared" si="41"/>
        <v>206</v>
      </c>
      <c r="L215" s="3" t="e">
        <f t="shared" si="37"/>
        <v>#NUM!</v>
      </c>
      <c r="M215" s="12" t="e">
        <f t="shared" si="38"/>
        <v>#NUM!</v>
      </c>
      <c r="N215" s="24"/>
      <c r="O215" s="24"/>
      <c r="P215" s="24"/>
    </row>
    <row r="216" spans="2:16" x14ac:dyDescent="0.2">
      <c r="B216" s="13">
        <f t="shared" si="39"/>
        <v>51561</v>
      </c>
      <c r="C216" s="19">
        <f t="shared" si="33"/>
        <v>0</v>
      </c>
      <c r="D216" s="3" t="e">
        <f t="shared" si="40"/>
        <v>#NUM!</v>
      </c>
      <c r="E216" s="12" t="e">
        <f t="shared" si="42"/>
        <v>#NUM!</v>
      </c>
      <c r="F216" s="3" t="e">
        <f t="shared" si="34"/>
        <v>#NUM!</v>
      </c>
      <c r="G216" s="12" t="e">
        <f t="shared" si="35"/>
        <v>#NUM!</v>
      </c>
      <c r="H216" s="14">
        <f>'Aktualny Kredyt'!H216</f>
        <v>0</v>
      </c>
      <c r="I216" s="3">
        <f t="shared" si="36"/>
        <v>0</v>
      </c>
      <c r="J216" s="3" t="e">
        <f t="shared" si="43"/>
        <v>#NUM!</v>
      </c>
      <c r="K216" s="5">
        <f t="shared" si="41"/>
        <v>207</v>
      </c>
      <c r="L216" s="3" t="e">
        <f t="shared" si="37"/>
        <v>#NUM!</v>
      </c>
      <c r="M216" s="12" t="e">
        <f t="shared" si="38"/>
        <v>#NUM!</v>
      </c>
      <c r="N216" s="24"/>
      <c r="O216" s="24"/>
      <c r="P216" s="24"/>
    </row>
    <row r="217" spans="2:16" x14ac:dyDescent="0.2">
      <c r="B217" s="13">
        <f t="shared" si="39"/>
        <v>51592</v>
      </c>
      <c r="C217" s="19">
        <f t="shared" si="33"/>
        <v>0</v>
      </c>
      <c r="D217" s="3" t="e">
        <f t="shared" si="40"/>
        <v>#NUM!</v>
      </c>
      <c r="E217" s="12" t="e">
        <f t="shared" si="42"/>
        <v>#NUM!</v>
      </c>
      <c r="F217" s="3" t="e">
        <f t="shared" si="34"/>
        <v>#NUM!</v>
      </c>
      <c r="G217" s="12" t="e">
        <f t="shared" si="35"/>
        <v>#NUM!</v>
      </c>
      <c r="H217" s="14">
        <f>'Aktualny Kredyt'!H217</f>
        <v>0</v>
      </c>
      <c r="I217" s="3">
        <f t="shared" si="36"/>
        <v>0</v>
      </c>
      <c r="J217" s="3" t="e">
        <f t="shared" si="43"/>
        <v>#NUM!</v>
      </c>
      <c r="K217" s="5">
        <f t="shared" si="41"/>
        <v>208</v>
      </c>
      <c r="L217" s="3" t="e">
        <f t="shared" si="37"/>
        <v>#NUM!</v>
      </c>
      <c r="M217" s="12" t="e">
        <f t="shared" si="38"/>
        <v>#NUM!</v>
      </c>
      <c r="N217" s="24"/>
      <c r="O217" s="24"/>
      <c r="P217" s="24"/>
    </row>
    <row r="218" spans="2:16" x14ac:dyDescent="0.2">
      <c r="B218" s="13">
        <f t="shared" si="39"/>
        <v>51622</v>
      </c>
      <c r="C218" s="19">
        <f t="shared" si="33"/>
        <v>0</v>
      </c>
      <c r="D218" s="3" t="e">
        <f t="shared" si="40"/>
        <v>#NUM!</v>
      </c>
      <c r="E218" s="12" t="e">
        <f t="shared" si="42"/>
        <v>#NUM!</v>
      </c>
      <c r="F218" s="3" t="e">
        <f t="shared" si="34"/>
        <v>#NUM!</v>
      </c>
      <c r="G218" s="12" t="e">
        <f t="shared" si="35"/>
        <v>#NUM!</v>
      </c>
      <c r="H218" s="14">
        <f>'Aktualny Kredyt'!H218</f>
        <v>0</v>
      </c>
      <c r="I218" s="3">
        <f t="shared" si="36"/>
        <v>0</v>
      </c>
      <c r="J218" s="3" t="e">
        <f t="shared" si="43"/>
        <v>#NUM!</v>
      </c>
      <c r="K218" s="5">
        <f t="shared" si="41"/>
        <v>209</v>
      </c>
      <c r="L218" s="3" t="e">
        <f t="shared" si="37"/>
        <v>#NUM!</v>
      </c>
      <c r="M218" s="12" t="e">
        <f t="shared" si="38"/>
        <v>#NUM!</v>
      </c>
      <c r="N218" s="24"/>
      <c r="O218" s="24"/>
      <c r="P218" s="24"/>
    </row>
    <row r="219" spans="2:16" x14ac:dyDescent="0.2">
      <c r="B219" s="13">
        <f t="shared" si="39"/>
        <v>51653</v>
      </c>
      <c r="C219" s="19">
        <f t="shared" si="33"/>
        <v>0</v>
      </c>
      <c r="D219" s="3" t="e">
        <f t="shared" si="40"/>
        <v>#NUM!</v>
      </c>
      <c r="E219" s="12" t="e">
        <f t="shared" si="42"/>
        <v>#NUM!</v>
      </c>
      <c r="F219" s="3" t="e">
        <f t="shared" si="34"/>
        <v>#NUM!</v>
      </c>
      <c r="G219" s="12" t="e">
        <f t="shared" si="35"/>
        <v>#NUM!</v>
      </c>
      <c r="H219" s="14">
        <f>'Aktualny Kredyt'!H219</f>
        <v>0</v>
      </c>
      <c r="I219" s="3">
        <f t="shared" si="36"/>
        <v>0</v>
      </c>
      <c r="J219" s="3" t="e">
        <f t="shared" si="43"/>
        <v>#NUM!</v>
      </c>
      <c r="K219" s="5">
        <f t="shared" si="41"/>
        <v>210</v>
      </c>
      <c r="L219" s="3" t="e">
        <f t="shared" si="37"/>
        <v>#NUM!</v>
      </c>
      <c r="M219" s="12" t="e">
        <f t="shared" si="38"/>
        <v>#NUM!</v>
      </c>
      <c r="N219" s="24"/>
      <c r="O219" s="24"/>
      <c r="P219" s="24"/>
    </row>
    <row r="220" spans="2:16" x14ac:dyDescent="0.2">
      <c r="B220" s="13">
        <f t="shared" si="39"/>
        <v>51683</v>
      </c>
      <c r="C220" s="19">
        <f t="shared" si="33"/>
        <v>0</v>
      </c>
      <c r="D220" s="3" t="e">
        <f t="shared" si="40"/>
        <v>#NUM!</v>
      </c>
      <c r="E220" s="12" t="e">
        <f t="shared" si="42"/>
        <v>#NUM!</v>
      </c>
      <c r="F220" s="3" t="e">
        <f t="shared" si="34"/>
        <v>#NUM!</v>
      </c>
      <c r="G220" s="12" t="e">
        <f t="shared" si="35"/>
        <v>#NUM!</v>
      </c>
      <c r="H220" s="14">
        <f>'Aktualny Kredyt'!H220</f>
        <v>0</v>
      </c>
      <c r="I220" s="3">
        <f t="shared" si="36"/>
        <v>0</v>
      </c>
      <c r="J220" s="3" t="e">
        <f t="shared" si="43"/>
        <v>#NUM!</v>
      </c>
      <c r="K220" s="5">
        <f t="shared" si="41"/>
        <v>211</v>
      </c>
      <c r="L220" s="3" t="e">
        <f t="shared" si="37"/>
        <v>#NUM!</v>
      </c>
      <c r="M220" s="12" t="e">
        <f t="shared" si="38"/>
        <v>#NUM!</v>
      </c>
      <c r="N220" s="24"/>
      <c r="O220" s="24"/>
      <c r="P220" s="24"/>
    </row>
    <row r="221" spans="2:16" x14ac:dyDescent="0.2">
      <c r="B221" s="13">
        <f t="shared" si="39"/>
        <v>51714</v>
      </c>
      <c r="C221" s="19">
        <f t="shared" si="33"/>
        <v>0</v>
      </c>
      <c r="D221" s="3" t="e">
        <f t="shared" si="40"/>
        <v>#NUM!</v>
      </c>
      <c r="E221" s="12" t="e">
        <f t="shared" si="42"/>
        <v>#NUM!</v>
      </c>
      <c r="F221" s="3" t="e">
        <f t="shared" si="34"/>
        <v>#NUM!</v>
      </c>
      <c r="G221" s="12" t="e">
        <f t="shared" si="35"/>
        <v>#NUM!</v>
      </c>
      <c r="H221" s="14">
        <f>'Aktualny Kredyt'!H221</f>
        <v>0</v>
      </c>
      <c r="I221" s="3">
        <f t="shared" si="36"/>
        <v>0</v>
      </c>
      <c r="J221" s="3" t="e">
        <f t="shared" si="43"/>
        <v>#NUM!</v>
      </c>
      <c r="K221" s="5">
        <f t="shared" si="41"/>
        <v>212</v>
      </c>
      <c r="L221" s="3" t="e">
        <f t="shared" si="37"/>
        <v>#NUM!</v>
      </c>
      <c r="M221" s="12" t="e">
        <f t="shared" si="38"/>
        <v>#NUM!</v>
      </c>
      <c r="N221" s="24"/>
      <c r="O221" s="24"/>
      <c r="P221" s="24"/>
    </row>
    <row r="222" spans="2:16" x14ac:dyDescent="0.2">
      <c r="B222" s="13">
        <f t="shared" si="39"/>
        <v>51745</v>
      </c>
      <c r="C222" s="19">
        <f t="shared" si="33"/>
        <v>0</v>
      </c>
      <c r="D222" s="3" t="e">
        <f t="shared" si="40"/>
        <v>#NUM!</v>
      </c>
      <c r="E222" s="12" t="e">
        <f t="shared" si="42"/>
        <v>#NUM!</v>
      </c>
      <c r="F222" s="3" t="e">
        <f t="shared" si="34"/>
        <v>#NUM!</v>
      </c>
      <c r="G222" s="12" t="e">
        <f t="shared" si="35"/>
        <v>#NUM!</v>
      </c>
      <c r="H222" s="14">
        <f>'Aktualny Kredyt'!H222</f>
        <v>0</v>
      </c>
      <c r="I222" s="3">
        <f t="shared" si="36"/>
        <v>0</v>
      </c>
      <c r="J222" s="3" t="e">
        <f t="shared" si="43"/>
        <v>#NUM!</v>
      </c>
      <c r="K222" s="5">
        <f t="shared" si="41"/>
        <v>213</v>
      </c>
      <c r="L222" s="3" t="e">
        <f t="shared" si="37"/>
        <v>#NUM!</v>
      </c>
      <c r="M222" s="12" t="e">
        <f t="shared" si="38"/>
        <v>#NUM!</v>
      </c>
      <c r="N222" s="24"/>
      <c r="O222" s="24"/>
      <c r="P222" s="24"/>
    </row>
    <row r="223" spans="2:16" x14ac:dyDescent="0.2">
      <c r="B223" s="13">
        <f t="shared" si="39"/>
        <v>51775</v>
      </c>
      <c r="C223" s="19">
        <f t="shared" si="33"/>
        <v>0</v>
      </c>
      <c r="D223" s="3" t="e">
        <f t="shared" si="40"/>
        <v>#NUM!</v>
      </c>
      <c r="E223" s="12" t="e">
        <f t="shared" si="42"/>
        <v>#NUM!</v>
      </c>
      <c r="F223" s="3" t="e">
        <f t="shared" si="34"/>
        <v>#NUM!</v>
      </c>
      <c r="G223" s="12" t="e">
        <f t="shared" si="35"/>
        <v>#NUM!</v>
      </c>
      <c r="H223" s="14">
        <f>'Aktualny Kredyt'!H223</f>
        <v>0</v>
      </c>
      <c r="I223" s="3">
        <f t="shared" si="36"/>
        <v>0</v>
      </c>
      <c r="J223" s="3" t="e">
        <f t="shared" si="43"/>
        <v>#NUM!</v>
      </c>
      <c r="K223" s="5">
        <f t="shared" si="41"/>
        <v>214</v>
      </c>
      <c r="L223" s="3" t="e">
        <f t="shared" si="37"/>
        <v>#NUM!</v>
      </c>
      <c r="M223" s="12" t="e">
        <f t="shared" si="38"/>
        <v>#NUM!</v>
      </c>
      <c r="N223" s="24"/>
      <c r="O223" s="24"/>
      <c r="P223" s="24"/>
    </row>
    <row r="224" spans="2:16" x14ac:dyDescent="0.2">
      <c r="B224" s="13">
        <f t="shared" si="39"/>
        <v>51806</v>
      </c>
      <c r="C224" s="19">
        <f t="shared" si="33"/>
        <v>0</v>
      </c>
      <c r="D224" s="3" t="e">
        <f t="shared" si="40"/>
        <v>#NUM!</v>
      </c>
      <c r="E224" s="12" t="e">
        <f t="shared" si="42"/>
        <v>#NUM!</v>
      </c>
      <c r="F224" s="3" t="e">
        <f t="shared" si="34"/>
        <v>#NUM!</v>
      </c>
      <c r="G224" s="12" t="e">
        <f t="shared" si="35"/>
        <v>#NUM!</v>
      </c>
      <c r="H224" s="14">
        <f>'Aktualny Kredyt'!H224</f>
        <v>0</v>
      </c>
      <c r="I224" s="3">
        <f t="shared" si="36"/>
        <v>0</v>
      </c>
      <c r="J224" s="3" t="e">
        <f t="shared" si="43"/>
        <v>#NUM!</v>
      </c>
      <c r="K224" s="5">
        <f t="shared" si="41"/>
        <v>215</v>
      </c>
      <c r="L224" s="3" t="e">
        <f t="shared" si="37"/>
        <v>#NUM!</v>
      </c>
      <c r="M224" s="12" t="e">
        <f t="shared" si="38"/>
        <v>#NUM!</v>
      </c>
      <c r="N224" s="24"/>
      <c r="O224" s="24"/>
      <c r="P224" s="24"/>
    </row>
    <row r="225" spans="2:16" x14ac:dyDescent="0.2">
      <c r="B225" s="13">
        <f t="shared" si="39"/>
        <v>51836</v>
      </c>
      <c r="C225" s="19">
        <f t="shared" si="33"/>
        <v>0</v>
      </c>
      <c r="D225" s="3" t="e">
        <f t="shared" si="40"/>
        <v>#NUM!</v>
      </c>
      <c r="E225" s="12" t="e">
        <f t="shared" si="42"/>
        <v>#NUM!</v>
      </c>
      <c r="F225" s="3" t="e">
        <f t="shared" si="34"/>
        <v>#NUM!</v>
      </c>
      <c r="G225" s="12" t="e">
        <f t="shared" si="35"/>
        <v>#NUM!</v>
      </c>
      <c r="H225" s="14">
        <f>'Aktualny Kredyt'!H225</f>
        <v>0</v>
      </c>
      <c r="I225" s="3">
        <f t="shared" si="36"/>
        <v>0</v>
      </c>
      <c r="J225" s="3" t="e">
        <f t="shared" si="43"/>
        <v>#NUM!</v>
      </c>
      <c r="K225" s="5">
        <f t="shared" si="41"/>
        <v>216</v>
      </c>
      <c r="L225" s="3" t="e">
        <f t="shared" si="37"/>
        <v>#NUM!</v>
      </c>
      <c r="M225" s="12" t="e">
        <f t="shared" si="38"/>
        <v>#NUM!</v>
      </c>
      <c r="N225" s="24"/>
      <c r="O225" s="24"/>
      <c r="P225" s="24"/>
    </row>
    <row r="226" spans="2:16" x14ac:dyDescent="0.2">
      <c r="B226" s="13">
        <f t="shared" si="39"/>
        <v>51867</v>
      </c>
      <c r="C226" s="19">
        <f t="shared" si="33"/>
        <v>0</v>
      </c>
      <c r="D226" s="3" t="e">
        <f t="shared" si="40"/>
        <v>#NUM!</v>
      </c>
      <c r="E226" s="12" t="e">
        <f t="shared" si="42"/>
        <v>#NUM!</v>
      </c>
      <c r="F226" s="3" t="e">
        <f t="shared" si="34"/>
        <v>#NUM!</v>
      </c>
      <c r="G226" s="12" t="e">
        <f t="shared" si="35"/>
        <v>#NUM!</v>
      </c>
      <c r="H226" s="14">
        <f>'Aktualny Kredyt'!H226</f>
        <v>0</v>
      </c>
      <c r="I226" s="3">
        <f t="shared" si="36"/>
        <v>0</v>
      </c>
      <c r="J226" s="3" t="e">
        <f t="shared" si="43"/>
        <v>#NUM!</v>
      </c>
      <c r="K226" s="5">
        <f t="shared" si="41"/>
        <v>217</v>
      </c>
      <c r="L226" s="3" t="e">
        <f t="shared" si="37"/>
        <v>#NUM!</v>
      </c>
      <c r="M226" s="12" t="e">
        <f t="shared" si="38"/>
        <v>#NUM!</v>
      </c>
      <c r="N226" s="24"/>
      <c r="O226" s="24"/>
      <c r="P226" s="24"/>
    </row>
    <row r="227" spans="2:16" x14ac:dyDescent="0.2">
      <c r="B227" s="13">
        <f t="shared" si="39"/>
        <v>51898</v>
      </c>
      <c r="C227" s="19">
        <f t="shared" si="33"/>
        <v>0</v>
      </c>
      <c r="D227" s="3" t="e">
        <f t="shared" si="40"/>
        <v>#NUM!</v>
      </c>
      <c r="E227" s="12" t="e">
        <f t="shared" si="42"/>
        <v>#NUM!</v>
      </c>
      <c r="F227" s="3" t="e">
        <f t="shared" si="34"/>
        <v>#NUM!</v>
      </c>
      <c r="G227" s="12" t="e">
        <f t="shared" si="35"/>
        <v>#NUM!</v>
      </c>
      <c r="H227" s="14">
        <f>'Aktualny Kredyt'!H227</f>
        <v>0</v>
      </c>
      <c r="I227" s="3">
        <f t="shared" si="36"/>
        <v>0</v>
      </c>
      <c r="J227" s="3" t="e">
        <f t="shared" si="43"/>
        <v>#NUM!</v>
      </c>
      <c r="K227" s="5">
        <f t="shared" si="41"/>
        <v>218</v>
      </c>
      <c r="L227" s="3" t="e">
        <f t="shared" si="37"/>
        <v>#NUM!</v>
      </c>
      <c r="M227" s="12" t="e">
        <f t="shared" si="38"/>
        <v>#NUM!</v>
      </c>
      <c r="N227" s="24"/>
      <c r="O227" s="24"/>
      <c r="P227" s="24"/>
    </row>
    <row r="228" spans="2:16" x14ac:dyDescent="0.2">
      <c r="B228" s="13">
        <f t="shared" si="39"/>
        <v>51926</v>
      </c>
      <c r="C228" s="19">
        <f t="shared" si="33"/>
        <v>0</v>
      </c>
      <c r="D228" s="3" t="e">
        <f t="shared" si="40"/>
        <v>#NUM!</v>
      </c>
      <c r="E228" s="12" t="e">
        <f t="shared" si="42"/>
        <v>#NUM!</v>
      </c>
      <c r="F228" s="3" t="e">
        <f t="shared" si="34"/>
        <v>#NUM!</v>
      </c>
      <c r="G228" s="12" t="e">
        <f t="shared" si="35"/>
        <v>#NUM!</v>
      </c>
      <c r="H228" s="14">
        <f>'Aktualny Kredyt'!H228</f>
        <v>0</v>
      </c>
      <c r="I228" s="3">
        <f t="shared" si="36"/>
        <v>0</v>
      </c>
      <c r="J228" s="3" t="e">
        <f t="shared" si="43"/>
        <v>#NUM!</v>
      </c>
      <c r="K228" s="5">
        <f t="shared" si="41"/>
        <v>219</v>
      </c>
      <c r="L228" s="3" t="e">
        <f t="shared" si="37"/>
        <v>#NUM!</v>
      </c>
      <c r="M228" s="12" t="e">
        <f t="shared" si="38"/>
        <v>#NUM!</v>
      </c>
      <c r="N228" s="24"/>
      <c r="O228" s="24"/>
      <c r="P228" s="24"/>
    </row>
    <row r="229" spans="2:16" x14ac:dyDescent="0.2">
      <c r="B229" s="13">
        <f t="shared" si="39"/>
        <v>51957</v>
      </c>
      <c r="C229" s="19">
        <f t="shared" si="33"/>
        <v>0</v>
      </c>
      <c r="D229" s="3" t="e">
        <f t="shared" si="40"/>
        <v>#NUM!</v>
      </c>
      <c r="E229" s="12" t="e">
        <f t="shared" si="42"/>
        <v>#NUM!</v>
      </c>
      <c r="F229" s="3" t="e">
        <f t="shared" si="34"/>
        <v>#NUM!</v>
      </c>
      <c r="G229" s="12" t="e">
        <f t="shared" si="35"/>
        <v>#NUM!</v>
      </c>
      <c r="H229" s="14">
        <f>'Aktualny Kredyt'!H229</f>
        <v>0</v>
      </c>
      <c r="I229" s="3">
        <f t="shared" si="36"/>
        <v>0</v>
      </c>
      <c r="J229" s="3" t="e">
        <f t="shared" si="43"/>
        <v>#NUM!</v>
      </c>
      <c r="K229" s="5">
        <f t="shared" si="41"/>
        <v>220</v>
      </c>
      <c r="L229" s="3" t="e">
        <f t="shared" si="37"/>
        <v>#NUM!</v>
      </c>
      <c r="M229" s="12" t="e">
        <f t="shared" si="38"/>
        <v>#NUM!</v>
      </c>
      <c r="N229" s="24"/>
      <c r="O229" s="24"/>
      <c r="P229" s="24"/>
    </row>
    <row r="230" spans="2:16" x14ac:dyDescent="0.2">
      <c r="B230" s="13">
        <f t="shared" si="39"/>
        <v>51987</v>
      </c>
      <c r="C230" s="19">
        <f t="shared" si="33"/>
        <v>0</v>
      </c>
      <c r="D230" s="3" t="e">
        <f t="shared" si="40"/>
        <v>#NUM!</v>
      </c>
      <c r="E230" s="12" t="e">
        <f t="shared" si="42"/>
        <v>#NUM!</v>
      </c>
      <c r="F230" s="3" t="e">
        <f t="shared" si="34"/>
        <v>#NUM!</v>
      </c>
      <c r="G230" s="12" t="e">
        <f t="shared" si="35"/>
        <v>#NUM!</v>
      </c>
      <c r="H230" s="14">
        <f>'Aktualny Kredyt'!H230</f>
        <v>0</v>
      </c>
      <c r="I230" s="3">
        <f t="shared" si="36"/>
        <v>0</v>
      </c>
      <c r="J230" s="3" t="e">
        <f t="shared" si="43"/>
        <v>#NUM!</v>
      </c>
      <c r="K230" s="5">
        <f t="shared" si="41"/>
        <v>221</v>
      </c>
      <c r="L230" s="3" t="e">
        <f t="shared" si="37"/>
        <v>#NUM!</v>
      </c>
      <c r="M230" s="12" t="e">
        <f t="shared" si="38"/>
        <v>#NUM!</v>
      </c>
      <c r="N230" s="24"/>
      <c r="O230" s="24"/>
      <c r="P230" s="24"/>
    </row>
    <row r="231" spans="2:16" x14ac:dyDescent="0.2">
      <c r="B231" s="13">
        <f t="shared" si="39"/>
        <v>52018</v>
      </c>
      <c r="C231" s="19">
        <f t="shared" si="33"/>
        <v>0</v>
      </c>
      <c r="D231" s="3" t="e">
        <f t="shared" si="40"/>
        <v>#NUM!</v>
      </c>
      <c r="E231" s="12" t="e">
        <f t="shared" si="42"/>
        <v>#NUM!</v>
      </c>
      <c r="F231" s="3" t="e">
        <f t="shared" si="34"/>
        <v>#NUM!</v>
      </c>
      <c r="G231" s="12" t="e">
        <f t="shared" si="35"/>
        <v>#NUM!</v>
      </c>
      <c r="H231" s="14">
        <f>'Aktualny Kredyt'!H231</f>
        <v>0</v>
      </c>
      <c r="I231" s="3">
        <f t="shared" si="36"/>
        <v>0</v>
      </c>
      <c r="J231" s="3" t="e">
        <f t="shared" si="43"/>
        <v>#NUM!</v>
      </c>
      <c r="K231" s="5">
        <f t="shared" si="41"/>
        <v>222</v>
      </c>
      <c r="L231" s="3" t="e">
        <f t="shared" si="37"/>
        <v>#NUM!</v>
      </c>
      <c r="M231" s="12" t="e">
        <f t="shared" si="38"/>
        <v>#NUM!</v>
      </c>
      <c r="N231" s="24"/>
      <c r="O231" s="24"/>
      <c r="P231" s="24"/>
    </row>
    <row r="232" spans="2:16" x14ac:dyDescent="0.2">
      <c r="B232" s="13">
        <f t="shared" si="39"/>
        <v>52048</v>
      </c>
      <c r="C232" s="19">
        <f t="shared" si="33"/>
        <v>0</v>
      </c>
      <c r="D232" s="3" t="e">
        <f t="shared" si="40"/>
        <v>#NUM!</v>
      </c>
      <c r="E232" s="12" t="e">
        <f t="shared" si="42"/>
        <v>#NUM!</v>
      </c>
      <c r="F232" s="3" t="e">
        <f t="shared" si="34"/>
        <v>#NUM!</v>
      </c>
      <c r="G232" s="12" t="e">
        <f t="shared" si="35"/>
        <v>#NUM!</v>
      </c>
      <c r="H232" s="14">
        <f>'Aktualny Kredyt'!H232</f>
        <v>0</v>
      </c>
      <c r="I232" s="3">
        <f t="shared" si="36"/>
        <v>0</v>
      </c>
      <c r="J232" s="3" t="e">
        <f t="shared" si="43"/>
        <v>#NUM!</v>
      </c>
      <c r="K232" s="5">
        <f t="shared" si="41"/>
        <v>223</v>
      </c>
      <c r="L232" s="3" t="e">
        <f t="shared" si="37"/>
        <v>#NUM!</v>
      </c>
      <c r="M232" s="12" t="e">
        <f t="shared" si="38"/>
        <v>#NUM!</v>
      </c>
      <c r="N232" s="24"/>
      <c r="O232" s="24"/>
      <c r="P232" s="24"/>
    </row>
    <row r="233" spans="2:16" x14ac:dyDescent="0.2">
      <c r="B233" s="13">
        <f t="shared" si="39"/>
        <v>52079</v>
      </c>
      <c r="C233" s="19">
        <f t="shared" si="33"/>
        <v>0</v>
      </c>
      <c r="D233" s="3" t="e">
        <f t="shared" si="40"/>
        <v>#NUM!</v>
      </c>
      <c r="E233" s="12" t="e">
        <f t="shared" si="42"/>
        <v>#NUM!</v>
      </c>
      <c r="F233" s="3" t="e">
        <f t="shared" si="34"/>
        <v>#NUM!</v>
      </c>
      <c r="G233" s="12" t="e">
        <f t="shared" si="35"/>
        <v>#NUM!</v>
      </c>
      <c r="H233" s="14">
        <f>'Aktualny Kredyt'!H233</f>
        <v>0</v>
      </c>
      <c r="I233" s="3">
        <f t="shared" si="36"/>
        <v>0</v>
      </c>
      <c r="J233" s="3" t="e">
        <f t="shared" si="43"/>
        <v>#NUM!</v>
      </c>
      <c r="K233" s="5">
        <f t="shared" si="41"/>
        <v>224</v>
      </c>
      <c r="L233" s="3" t="e">
        <f t="shared" si="37"/>
        <v>#NUM!</v>
      </c>
      <c r="M233" s="12" t="e">
        <f t="shared" si="38"/>
        <v>#NUM!</v>
      </c>
      <c r="N233" s="24"/>
      <c r="O233" s="24"/>
      <c r="P233" s="24"/>
    </row>
    <row r="234" spans="2:16" x14ac:dyDescent="0.2">
      <c r="B234" s="13">
        <f t="shared" si="39"/>
        <v>52110</v>
      </c>
      <c r="C234" s="19">
        <f t="shared" si="33"/>
        <v>0</v>
      </c>
      <c r="D234" s="3" t="e">
        <f t="shared" si="40"/>
        <v>#NUM!</v>
      </c>
      <c r="E234" s="12" t="e">
        <f t="shared" si="42"/>
        <v>#NUM!</v>
      </c>
      <c r="F234" s="3" t="e">
        <f t="shared" si="34"/>
        <v>#NUM!</v>
      </c>
      <c r="G234" s="12" t="e">
        <f t="shared" si="35"/>
        <v>#NUM!</v>
      </c>
      <c r="H234" s="14">
        <f>'Aktualny Kredyt'!H234</f>
        <v>0</v>
      </c>
      <c r="I234" s="3">
        <f t="shared" si="36"/>
        <v>0</v>
      </c>
      <c r="J234" s="3" t="e">
        <f t="shared" si="43"/>
        <v>#NUM!</v>
      </c>
      <c r="K234" s="5">
        <f t="shared" si="41"/>
        <v>225</v>
      </c>
      <c r="L234" s="3" t="e">
        <f t="shared" si="37"/>
        <v>#NUM!</v>
      </c>
      <c r="M234" s="12" t="e">
        <f t="shared" si="38"/>
        <v>#NUM!</v>
      </c>
      <c r="N234" s="24"/>
      <c r="O234" s="24"/>
      <c r="P234" s="24"/>
    </row>
    <row r="235" spans="2:16" x14ac:dyDescent="0.2">
      <c r="B235" s="13">
        <f t="shared" si="39"/>
        <v>52140</v>
      </c>
      <c r="C235" s="19">
        <f t="shared" si="33"/>
        <v>0</v>
      </c>
      <c r="D235" s="3" t="e">
        <f t="shared" si="40"/>
        <v>#NUM!</v>
      </c>
      <c r="E235" s="12" t="e">
        <f t="shared" si="42"/>
        <v>#NUM!</v>
      </c>
      <c r="F235" s="3" t="e">
        <f t="shared" si="34"/>
        <v>#NUM!</v>
      </c>
      <c r="G235" s="12" t="e">
        <f t="shared" si="35"/>
        <v>#NUM!</v>
      </c>
      <c r="H235" s="14">
        <f>'Aktualny Kredyt'!H235</f>
        <v>0</v>
      </c>
      <c r="I235" s="3">
        <f t="shared" si="36"/>
        <v>0</v>
      </c>
      <c r="J235" s="3" t="e">
        <f t="shared" si="43"/>
        <v>#NUM!</v>
      </c>
      <c r="K235" s="5">
        <f t="shared" si="41"/>
        <v>226</v>
      </c>
      <c r="L235" s="3" t="e">
        <f t="shared" si="37"/>
        <v>#NUM!</v>
      </c>
      <c r="M235" s="12" t="e">
        <f t="shared" si="38"/>
        <v>#NUM!</v>
      </c>
      <c r="N235" s="24"/>
      <c r="O235" s="24"/>
      <c r="P235" s="24"/>
    </row>
    <row r="236" spans="2:16" x14ac:dyDescent="0.2">
      <c r="B236" s="13">
        <f t="shared" si="39"/>
        <v>52171</v>
      </c>
      <c r="C236" s="19">
        <f t="shared" si="33"/>
        <v>0</v>
      </c>
      <c r="D236" s="3" t="e">
        <f t="shared" si="40"/>
        <v>#NUM!</v>
      </c>
      <c r="E236" s="12" t="e">
        <f t="shared" si="42"/>
        <v>#NUM!</v>
      </c>
      <c r="F236" s="3" t="e">
        <f t="shared" si="34"/>
        <v>#NUM!</v>
      </c>
      <c r="G236" s="12" t="e">
        <f t="shared" si="35"/>
        <v>#NUM!</v>
      </c>
      <c r="H236" s="14">
        <f>'Aktualny Kredyt'!H236</f>
        <v>0</v>
      </c>
      <c r="I236" s="3">
        <f t="shared" si="36"/>
        <v>0</v>
      </c>
      <c r="J236" s="3" t="e">
        <f t="shared" si="43"/>
        <v>#NUM!</v>
      </c>
      <c r="K236" s="5">
        <f t="shared" si="41"/>
        <v>227</v>
      </c>
      <c r="L236" s="3" t="e">
        <f t="shared" si="37"/>
        <v>#NUM!</v>
      </c>
      <c r="M236" s="12" t="e">
        <f t="shared" si="38"/>
        <v>#NUM!</v>
      </c>
      <c r="N236" s="24"/>
      <c r="O236" s="24"/>
      <c r="P236" s="24"/>
    </row>
    <row r="237" spans="2:16" x14ac:dyDescent="0.2">
      <c r="B237" s="13">
        <f t="shared" si="39"/>
        <v>52201</v>
      </c>
      <c r="C237" s="19">
        <f t="shared" si="33"/>
        <v>0</v>
      </c>
      <c r="D237" s="3" t="e">
        <f t="shared" si="40"/>
        <v>#NUM!</v>
      </c>
      <c r="E237" s="12" t="e">
        <f t="shared" si="42"/>
        <v>#NUM!</v>
      </c>
      <c r="F237" s="3" t="e">
        <f t="shared" si="34"/>
        <v>#NUM!</v>
      </c>
      <c r="G237" s="12" t="e">
        <f t="shared" si="35"/>
        <v>#NUM!</v>
      </c>
      <c r="H237" s="14">
        <f>'Aktualny Kredyt'!H237</f>
        <v>0</v>
      </c>
      <c r="I237" s="3">
        <f t="shared" si="36"/>
        <v>0</v>
      </c>
      <c r="J237" s="3" t="e">
        <f t="shared" si="43"/>
        <v>#NUM!</v>
      </c>
      <c r="K237" s="5">
        <f t="shared" si="41"/>
        <v>228</v>
      </c>
      <c r="L237" s="3" t="e">
        <f t="shared" si="37"/>
        <v>#NUM!</v>
      </c>
      <c r="M237" s="12" t="e">
        <f t="shared" si="38"/>
        <v>#NUM!</v>
      </c>
      <c r="N237" s="24"/>
      <c r="O237" s="24"/>
      <c r="P237" s="24"/>
    </row>
    <row r="238" spans="2:16" x14ac:dyDescent="0.2">
      <c r="B238" s="13">
        <f t="shared" si="39"/>
        <v>52232</v>
      </c>
      <c r="C238" s="19">
        <f t="shared" si="33"/>
        <v>0</v>
      </c>
      <c r="D238" s="3" t="e">
        <f t="shared" si="40"/>
        <v>#NUM!</v>
      </c>
      <c r="E238" s="12" t="e">
        <f t="shared" si="42"/>
        <v>#NUM!</v>
      </c>
      <c r="F238" s="3" t="e">
        <f t="shared" si="34"/>
        <v>#NUM!</v>
      </c>
      <c r="G238" s="12" t="e">
        <f t="shared" si="35"/>
        <v>#NUM!</v>
      </c>
      <c r="H238" s="14">
        <f>'Aktualny Kredyt'!H238</f>
        <v>0</v>
      </c>
      <c r="I238" s="3">
        <f t="shared" si="36"/>
        <v>0</v>
      </c>
      <c r="J238" s="3" t="e">
        <f t="shared" si="43"/>
        <v>#NUM!</v>
      </c>
      <c r="K238" s="5">
        <f t="shared" si="41"/>
        <v>229</v>
      </c>
      <c r="L238" s="3" t="e">
        <f t="shared" si="37"/>
        <v>#NUM!</v>
      </c>
      <c r="M238" s="12" t="e">
        <f t="shared" si="38"/>
        <v>#NUM!</v>
      </c>
      <c r="N238" s="24"/>
      <c r="O238" s="24"/>
      <c r="P238" s="24"/>
    </row>
    <row r="239" spans="2:16" x14ac:dyDescent="0.2">
      <c r="B239" s="13">
        <f t="shared" si="39"/>
        <v>52263</v>
      </c>
      <c r="C239" s="19">
        <f t="shared" si="33"/>
        <v>0</v>
      </c>
      <c r="D239" s="3" t="e">
        <f t="shared" si="40"/>
        <v>#NUM!</v>
      </c>
      <c r="E239" s="12" t="e">
        <f t="shared" si="42"/>
        <v>#NUM!</v>
      </c>
      <c r="F239" s="3" t="e">
        <f t="shared" si="34"/>
        <v>#NUM!</v>
      </c>
      <c r="G239" s="12" t="e">
        <f t="shared" si="35"/>
        <v>#NUM!</v>
      </c>
      <c r="H239" s="14">
        <f>'Aktualny Kredyt'!H239</f>
        <v>0</v>
      </c>
      <c r="I239" s="3">
        <f t="shared" si="36"/>
        <v>0</v>
      </c>
      <c r="J239" s="3" t="e">
        <f t="shared" si="43"/>
        <v>#NUM!</v>
      </c>
      <c r="K239" s="5">
        <f t="shared" si="41"/>
        <v>230</v>
      </c>
      <c r="L239" s="3" t="e">
        <f t="shared" si="37"/>
        <v>#NUM!</v>
      </c>
      <c r="M239" s="12" t="e">
        <f t="shared" si="38"/>
        <v>#NUM!</v>
      </c>
      <c r="N239" s="24"/>
      <c r="O239" s="24"/>
      <c r="P239" s="24"/>
    </row>
    <row r="240" spans="2:16" x14ac:dyDescent="0.2">
      <c r="B240" s="13">
        <f t="shared" si="39"/>
        <v>52291</v>
      </c>
      <c r="C240" s="19">
        <f t="shared" si="33"/>
        <v>0</v>
      </c>
      <c r="D240" s="3" t="e">
        <f t="shared" si="40"/>
        <v>#NUM!</v>
      </c>
      <c r="E240" s="12" t="e">
        <f t="shared" si="42"/>
        <v>#NUM!</v>
      </c>
      <c r="F240" s="3" t="e">
        <f t="shared" si="34"/>
        <v>#NUM!</v>
      </c>
      <c r="G240" s="12" t="e">
        <f t="shared" si="35"/>
        <v>#NUM!</v>
      </c>
      <c r="H240" s="14">
        <f>'Aktualny Kredyt'!H240</f>
        <v>0</v>
      </c>
      <c r="I240" s="3">
        <f t="shared" si="36"/>
        <v>0</v>
      </c>
      <c r="J240" s="3" t="e">
        <f t="shared" si="43"/>
        <v>#NUM!</v>
      </c>
      <c r="K240" s="5">
        <f t="shared" si="41"/>
        <v>231</v>
      </c>
      <c r="L240" s="3" t="e">
        <f t="shared" si="37"/>
        <v>#NUM!</v>
      </c>
      <c r="M240" s="12" t="e">
        <f t="shared" si="38"/>
        <v>#NUM!</v>
      </c>
      <c r="N240" s="24"/>
      <c r="O240" s="24"/>
      <c r="P240" s="24"/>
    </row>
    <row r="241" spans="2:16" x14ac:dyDescent="0.2">
      <c r="B241" s="13">
        <f t="shared" si="39"/>
        <v>52322</v>
      </c>
      <c r="C241" s="19">
        <f t="shared" si="33"/>
        <v>0</v>
      </c>
      <c r="D241" s="3" t="e">
        <f t="shared" si="40"/>
        <v>#NUM!</v>
      </c>
      <c r="E241" s="12" t="e">
        <f t="shared" si="42"/>
        <v>#NUM!</v>
      </c>
      <c r="F241" s="3" t="e">
        <f t="shared" si="34"/>
        <v>#NUM!</v>
      </c>
      <c r="G241" s="12" t="e">
        <f t="shared" si="35"/>
        <v>#NUM!</v>
      </c>
      <c r="H241" s="14">
        <f>'Aktualny Kredyt'!H241</f>
        <v>0</v>
      </c>
      <c r="I241" s="3">
        <f t="shared" si="36"/>
        <v>0</v>
      </c>
      <c r="J241" s="3" t="e">
        <f t="shared" si="43"/>
        <v>#NUM!</v>
      </c>
      <c r="K241" s="5">
        <f t="shared" si="41"/>
        <v>232</v>
      </c>
      <c r="L241" s="3" t="e">
        <f t="shared" si="37"/>
        <v>#NUM!</v>
      </c>
      <c r="M241" s="12" t="e">
        <f t="shared" si="38"/>
        <v>#NUM!</v>
      </c>
      <c r="N241" s="24"/>
      <c r="O241" s="24"/>
      <c r="P241" s="24"/>
    </row>
    <row r="242" spans="2:16" x14ac:dyDescent="0.2">
      <c r="B242" s="13">
        <f t="shared" si="39"/>
        <v>52352</v>
      </c>
      <c r="C242" s="19">
        <f t="shared" si="33"/>
        <v>0</v>
      </c>
      <c r="D242" s="3" t="e">
        <f t="shared" si="40"/>
        <v>#NUM!</v>
      </c>
      <c r="E242" s="12" t="e">
        <f t="shared" si="42"/>
        <v>#NUM!</v>
      </c>
      <c r="F242" s="3" t="e">
        <f t="shared" si="34"/>
        <v>#NUM!</v>
      </c>
      <c r="G242" s="12" t="e">
        <f t="shared" si="35"/>
        <v>#NUM!</v>
      </c>
      <c r="H242" s="14">
        <f>'Aktualny Kredyt'!H242</f>
        <v>0</v>
      </c>
      <c r="I242" s="3">
        <f t="shared" si="36"/>
        <v>0</v>
      </c>
      <c r="J242" s="3" t="e">
        <f t="shared" si="43"/>
        <v>#NUM!</v>
      </c>
      <c r="K242" s="5">
        <f t="shared" si="41"/>
        <v>233</v>
      </c>
      <c r="L242" s="3" t="e">
        <f t="shared" si="37"/>
        <v>#NUM!</v>
      </c>
      <c r="M242" s="12" t="e">
        <f t="shared" si="38"/>
        <v>#NUM!</v>
      </c>
      <c r="N242" s="24"/>
      <c r="O242" s="24"/>
      <c r="P242" s="24"/>
    </row>
    <row r="243" spans="2:16" x14ac:dyDescent="0.2">
      <c r="B243" s="13">
        <f t="shared" si="39"/>
        <v>52383</v>
      </c>
      <c r="C243" s="19">
        <f t="shared" si="33"/>
        <v>0</v>
      </c>
      <c r="D243" s="3" t="e">
        <f t="shared" si="40"/>
        <v>#NUM!</v>
      </c>
      <c r="E243" s="12" t="e">
        <f t="shared" si="42"/>
        <v>#NUM!</v>
      </c>
      <c r="F243" s="3" t="e">
        <f t="shared" si="34"/>
        <v>#NUM!</v>
      </c>
      <c r="G243" s="12" t="e">
        <f t="shared" si="35"/>
        <v>#NUM!</v>
      </c>
      <c r="H243" s="14">
        <f>'Aktualny Kredyt'!H243</f>
        <v>0</v>
      </c>
      <c r="I243" s="3">
        <f t="shared" si="36"/>
        <v>0</v>
      </c>
      <c r="J243" s="3" t="e">
        <f t="shared" si="43"/>
        <v>#NUM!</v>
      </c>
      <c r="K243" s="5">
        <f t="shared" si="41"/>
        <v>234</v>
      </c>
      <c r="L243" s="3" t="e">
        <f t="shared" si="37"/>
        <v>#NUM!</v>
      </c>
      <c r="M243" s="12" t="e">
        <f t="shared" si="38"/>
        <v>#NUM!</v>
      </c>
      <c r="N243" s="24"/>
      <c r="O243" s="24"/>
      <c r="P243" s="24"/>
    </row>
    <row r="244" spans="2:16" x14ac:dyDescent="0.2">
      <c r="B244" s="13">
        <f t="shared" si="39"/>
        <v>52413</v>
      </c>
      <c r="C244" s="19">
        <f t="shared" si="33"/>
        <v>0</v>
      </c>
      <c r="D244" s="3" t="e">
        <f t="shared" si="40"/>
        <v>#NUM!</v>
      </c>
      <c r="E244" s="12" t="e">
        <f t="shared" si="42"/>
        <v>#NUM!</v>
      </c>
      <c r="F244" s="3" t="e">
        <f t="shared" si="34"/>
        <v>#NUM!</v>
      </c>
      <c r="G244" s="12" t="e">
        <f t="shared" si="35"/>
        <v>#NUM!</v>
      </c>
      <c r="H244" s="14">
        <f>'Aktualny Kredyt'!H244</f>
        <v>0</v>
      </c>
      <c r="I244" s="3">
        <f t="shared" si="36"/>
        <v>0</v>
      </c>
      <c r="J244" s="3" t="e">
        <f t="shared" si="43"/>
        <v>#NUM!</v>
      </c>
      <c r="K244" s="5">
        <f t="shared" si="41"/>
        <v>235</v>
      </c>
      <c r="L244" s="3" t="e">
        <f t="shared" si="37"/>
        <v>#NUM!</v>
      </c>
      <c r="M244" s="12" t="e">
        <f t="shared" si="38"/>
        <v>#NUM!</v>
      </c>
      <c r="N244" s="24"/>
      <c r="O244" s="24"/>
      <c r="P244" s="24"/>
    </row>
    <row r="245" spans="2:16" x14ac:dyDescent="0.2">
      <c r="B245" s="13">
        <f t="shared" si="39"/>
        <v>52444</v>
      </c>
      <c r="C245" s="19">
        <f t="shared" si="33"/>
        <v>0</v>
      </c>
      <c r="D245" s="3" t="e">
        <f t="shared" si="40"/>
        <v>#NUM!</v>
      </c>
      <c r="E245" s="12" t="e">
        <f t="shared" si="42"/>
        <v>#NUM!</v>
      </c>
      <c r="F245" s="3" t="e">
        <f t="shared" si="34"/>
        <v>#NUM!</v>
      </c>
      <c r="G245" s="12" t="e">
        <f t="shared" si="35"/>
        <v>#NUM!</v>
      </c>
      <c r="H245" s="14">
        <f>'Aktualny Kredyt'!H245</f>
        <v>0</v>
      </c>
      <c r="I245" s="3">
        <f t="shared" si="36"/>
        <v>0</v>
      </c>
      <c r="J245" s="3" t="e">
        <f t="shared" si="43"/>
        <v>#NUM!</v>
      </c>
      <c r="K245" s="5">
        <f t="shared" si="41"/>
        <v>236</v>
      </c>
      <c r="L245" s="3" t="e">
        <f t="shared" si="37"/>
        <v>#NUM!</v>
      </c>
      <c r="M245" s="12" t="e">
        <f t="shared" si="38"/>
        <v>#NUM!</v>
      </c>
      <c r="N245" s="24"/>
      <c r="O245" s="24"/>
      <c r="P245" s="24"/>
    </row>
    <row r="246" spans="2:16" x14ac:dyDescent="0.2">
      <c r="B246" s="13">
        <f t="shared" si="39"/>
        <v>52475</v>
      </c>
      <c r="C246" s="19">
        <f t="shared" si="33"/>
        <v>0</v>
      </c>
      <c r="D246" s="3" t="e">
        <f t="shared" si="40"/>
        <v>#NUM!</v>
      </c>
      <c r="E246" s="12" t="e">
        <f t="shared" si="42"/>
        <v>#NUM!</v>
      </c>
      <c r="F246" s="3" t="e">
        <f t="shared" si="34"/>
        <v>#NUM!</v>
      </c>
      <c r="G246" s="12" t="e">
        <f t="shared" si="35"/>
        <v>#NUM!</v>
      </c>
      <c r="H246" s="14">
        <f>'Aktualny Kredyt'!H246</f>
        <v>0</v>
      </c>
      <c r="I246" s="3">
        <f t="shared" si="36"/>
        <v>0</v>
      </c>
      <c r="J246" s="3" t="e">
        <f t="shared" si="43"/>
        <v>#NUM!</v>
      </c>
      <c r="K246" s="5">
        <f t="shared" si="41"/>
        <v>237</v>
      </c>
      <c r="L246" s="3" t="e">
        <f t="shared" si="37"/>
        <v>#NUM!</v>
      </c>
      <c r="M246" s="12" t="e">
        <f t="shared" si="38"/>
        <v>#NUM!</v>
      </c>
      <c r="N246" s="24"/>
      <c r="O246" s="24"/>
      <c r="P246" s="24"/>
    </row>
    <row r="247" spans="2:16" x14ac:dyDescent="0.2">
      <c r="B247" s="13">
        <f t="shared" si="39"/>
        <v>52505</v>
      </c>
      <c r="C247" s="19">
        <f t="shared" si="33"/>
        <v>0</v>
      </c>
      <c r="D247" s="3" t="e">
        <f t="shared" si="40"/>
        <v>#NUM!</v>
      </c>
      <c r="E247" s="12" t="e">
        <f t="shared" si="42"/>
        <v>#NUM!</v>
      </c>
      <c r="F247" s="3" t="e">
        <f t="shared" si="34"/>
        <v>#NUM!</v>
      </c>
      <c r="G247" s="12" t="e">
        <f t="shared" si="35"/>
        <v>#NUM!</v>
      </c>
      <c r="H247" s="14">
        <f>'Aktualny Kredyt'!H247</f>
        <v>0</v>
      </c>
      <c r="I247" s="3">
        <f t="shared" si="36"/>
        <v>0</v>
      </c>
      <c r="J247" s="3" t="e">
        <f t="shared" si="43"/>
        <v>#NUM!</v>
      </c>
      <c r="K247" s="5">
        <f t="shared" si="41"/>
        <v>238</v>
      </c>
      <c r="L247" s="3" t="e">
        <f t="shared" si="37"/>
        <v>#NUM!</v>
      </c>
      <c r="M247" s="12" t="e">
        <f t="shared" si="38"/>
        <v>#NUM!</v>
      </c>
      <c r="N247" s="24"/>
      <c r="O247" s="24"/>
      <c r="P247" s="24"/>
    </row>
    <row r="248" spans="2:16" x14ac:dyDescent="0.2">
      <c r="B248" s="13">
        <f t="shared" si="39"/>
        <v>52536</v>
      </c>
      <c r="C248" s="19">
        <f t="shared" si="33"/>
        <v>0</v>
      </c>
      <c r="D248" s="3" t="e">
        <f t="shared" si="40"/>
        <v>#NUM!</v>
      </c>
      <c r="E248" s="12" t="e">
        <f t="shared" si="42"/>
        <v>#NUM!</v>
      </c>
      <c r="F248" s="3" t="e">
        <f t="shared" si="34"/>
        <v>#NUM!</v>
      </c>
      <c r="G248" s="12" t="e">
        <f t="shared" si="35"/>
        <v>#NUM!</v>
      </c>
      <c r="H248" s="14">
        <f>'Aktualny Kredyt'!H248</f>
        <v>0</v>
      </c>
      <c r="I248" s="3">
        <f t="shared" si="36"/>
        <v>0</v>
      </c>
      <c r="J248" s="3" t="e">
        <f t="shared" si="43"/>
        <v>#NUM!</v>
      </c>
      <c r="K248" s="5">
        <f t="shared" si="41"/>
        <v>239</v>
      </c>
      <c r="L248" s="3" t="e">
        <f t="shared" si="37"/>
        <v>#NUM!</v>
      </c>
      <c r="M248" s="12" t="e">
        <f t="shared" si="38"/>
        <v>#NUM!</v>
      </c>
      <c r="N248" s="24"/>
      <c r="O248" s="24"/>
      <c r="P248" s="24"/>
    </row>
    <row r="249" spans="2:16" x14ac:dyDescent="0.2">
      <c r="B249" s="13">
        <f t="shared" si="39"/>
        <v>52566</v>
      </c>
      <c r="C249" s="19">
        <f t="shared" si="33"/>
        <v>0</v>
      </c>
      <c r="D249" s="3" t="e">
        <f t="shared" si="40"/>
        <v>#NUM!</v>
      </c>
      <c r="E249" s="12" t="e">
        <f t="shared" si="42"/>
        <v>#NUM!</v>
      </c>
      <c r="F249" s="3" t="e">
        <f t="shared" si="34"/>
        <v>#NUM!</v>
      </c>
      <c r="G249" s="12" t="e">
        <f t="shared" si="35"/>
        <v>#NUM!</v>
      </c>
      <c r="H249" s="14">
        <f>'Aktualny Kredyt'!H249</f>
        <v>0</v>
      </c>
      <c r="I249" s="3">
        <f t="shared" si="36"/>
        <v>0</v>
      </c>
      <c r="J249" s="3" t="e">
        <f t="shared" si="43"/>
        <v>#NUM!</v>
      </c>
      <c r="K249" s="5">
        <f t="shared" si="41"/>
        <v>240</v>
      </c>
      <c r="L249" s="3" t="e">
        <f t="shared" si="37"/>
        <v>#NUM!</v>
      </c>
      <c r="M249" s="12" t="e">
        <f t="shared" si="38"/>
        <v>#NUM!</v>
      </c>
      <c r="N249" s="24"/>
      <c r="O249" s="24"/>
      <c r="P249" s="24"/>
    </row>
    <row r="250" spans="2:16" x14ac:dyDescent="0.2">
      <c r="B250" s="13">
        <f t="shared" si="39"/>
        <v>52597</v>
      </c>
      <c r="C250" s="19">
        <f t="shared" si="33"/>
        <v>0</v>
      </c>
      <c r="D250" s="3" t="e">
        <f t="shared" si="40"/>
        <v>#NUM!</v>
      </c>
      <c r="E250" s="12" t="e">
        <f t="shared" si="42"/>
        <v>#NUM!</v>
      </c>
      <c r="F250" s="3" t="e">
        <f t="shared" si="34"/>
        <v>#NUM!</v>
      </c>
      <c r="G250" s="12" t="e">
        <f t="shared" si="35"/>
        <v>#NUM!</v>
      </c>
      <c r="H250" s="14">
        <f>'Aktualny Kredyt'!H250</f>
        <v>0</v>
      </c>
      <c r="I250" s="3">
        <f t="shared" si="36"/>
        <v>0</v>
      </c>
      <c r="J250" s="3" t="e">
        <f t="shared" si="43"/>
        <v>#NUM!</v>
      </c>
      <c r="K250" s="5">
        <f t="shared" si="41"/>
        <v>241</v>
      </c>
      <c r="L250" s="3" t="e">
        <f t="shared" si="37"/>
        <v>#NUM!</v>
      </c>
      <c r="M250" s="12" t="e">
        <f t="shared" si="38"/>
        <v>#NUM!</v>
      </c>
      <c r="N250" s="24"/>
      <c r="O250" s="24"/>
      <c r="P250" s="24"/>
    </row>
    <row r="251" spans="2:16" x14ac:dyDescent="0.2">
      <c r="B251" s="13">
        <f t="shared" si="39"/>
        <v>52628</v>
      </c>
      <c r="C251" s="19">
        <f t="shared" si="33"/>
        <v>0</v>
      </c>
      <c r="D251" s="3" t="e">
        <f t="shared" si="40"/>
        <v>#NUM!</v>
      </c>
      <c r="E251" s="12" t="e">
        <f t="shared" si="42"/>
        <v>#NUM!</v>
      </c>
      <c r="F251" s="3" t="e">
        <f t="shared" si="34"/>
        <v>#NUM!</v>
      </c>
      <c r="G251" s="12" t="e">
        <f t="shared" si="35"/>
        <v>#NUM!</v>
      </c>
      <c r="H251" s="14">
        <f>'Aktualny Kredyt'!H251</f>
        <v>0</v>
      </c>
      <c r="I251" s="3">
        <f t="shared" si="36"/>
        <v>0</v>
      </c>
      <c r="J251" s="3" t="e">
        <f t="shared" si="43"/>
        <v>#NUM!</v>
      </c>
      <c r="K251" s="5">
        <f t="shared" si="41"/>
        <v>242</v>
      </c>
      <c r="L251" s="3" t="e">
        <f t="shared" si="37"/>
        <v>#NUM!</v>
      </c>
      <c r="M251" s="12" t="e">
        <f t="shared" si="38"/>
        <v>#NUM!</v>
      </c>
      <c r="N251" s="24"/>
      <c r="O251" s="24"/>
      <c r="P251" s="24"/>
    </row>
    <row r="252" spans="2:16" x14ac:dyDescent="0.2">
      <c r="B252" s="13">
        <f t="shared" si="39"/>
        <v>52657</v>
      </c>
      <c r="C252" s="19">
        <f t="shared" si="33"/>
        <v>0</v>
      </c>
      <c r="D252" s="3" t="e">
        <f t="shared" si="40"/>
        <v>#NUM!</v>
      </c>
      <c r="E252" s="12" t="e">
        <f t="shared" si="42"/>
        <v>#NUM!</v>
      </c>
      <c r="F252" s="3" t="e">
        <f t="shared" si="34"/>
        <v>#NUM!</v>
      </c>
      <c r="G252" s="12" t="e">
        <f t="shared" si="35"/>
        <v>#NUM!</v>
      </c>
      <c r="H252" s="14">
        <f>'Aktualny Kredyt'!H252</f>
        <v>0</v>
      </c>
      <c r="I252" s="3">
        <f t="shared" si="36"/>
        <v>0</v>
      </c>
      <c r="J252" s="3" t="e">
        <f t="shared" si="43"/>
        <v>#NUM!</v>
      </c>
      <c r="K252" s="5">
        <f t="shared" si="41"/>
        <v>243</v>
      </c>
      <c r="L252" s="3" t="e">
        <f t="shared" si="37"/>
        <v>#NUM!</v>
      </c>
      <c r="M252" s="12" t="e">
        <f t="shared" si="38"/>
        <v>#NUM!</v>
      </c>
      <c r="N252" s="24"/>
      <c r="O252" s="24"/>
      <c r="P252" s="24"/>
    </row>
    <row r="253" spans="2:16" x14ac:dyDescent="0.2">
      <c r="B253" s="13">
        <f t="shared" si="39"/>
        <v>52688</v>
      </c>
      <c r="C253" s="19">
        <f t="shared" si="33"/>
        <v>0</v>
      </c>
      <c r="D253" s="3" t="e">
        <f t="shared" si="40"/>
        <v>#NUM!</v>
      </c>
      <c r="E253" s="12" t="e">
        <f t="shared" si="42"/>
        <v>#NUM!</v>
      </c>
      <c r="F253" s="3" t="e">
        <f t="shared" si="34"/>
        <v>#NUM!</v>
      </c>
      <c r="G253" s="12" t="e">
        <f t="shared" si="35"/>
        <v>#NUM!</v>
      </c>
      <c r="H253" s="14">
        <f>'Aktualny Kredyt'!H253</f>
        <v>0</v>
      </c>
      <c r="I253" s="3">
        <f t="shared" si="36"/>
        <v>0</v>
      </c>
      <c r="J253" s="3" t="e">
        <f t="shared" si="43"/>
        <v>#NUM!</v>
      </c>
      <c r="K253" s="5">
        <f t="shared" si="41"/>
        <v>244</v>
      </c>
      <c r="L253" s="3" t="e">
        <f t="shared" si="37"/>
        <v>#NUM!</v>
      </c>
      <c r="M253" s="12" t="e">
        <f t="shared" si="38"/>
        <v>#NUM!</v>
      </c>
      <c r="N253" s="24"/>
      <c r="O253" s="24"/>
      <c r="P253" s="24"/>
    </row>
    <row r="254" spans="2:16" x14ac:dyDescent="0.2">
      <c r="B254" s="13">
        <f t="shared" si="39"/>
        <v>52718</v>
      </c>
      <c r="C254" s="19">
        <f t="shared" si="33"/>
        <v>0</v>
      </c>
      <c r="D254" s="3" t="e">
        <f t="shared" si="40"/>
        <v>#NUM!</v>
      </c>
      <c r="E254" s="12" t="e">
        <f t="shared" si="42"/>
        <v>#NUM!</v>
      </c>
      <c r="F254" s="3" t="e">
        <f t="shared" si="34"/>
        <v>#NUM!</v>
      </c>
      <c r="G254" s="12" t="e">
        <f t="shared" si="35"/>
        <v>#NUM!</v>
      </c>
      <c r="H254" s="14">
        <f>'Aktualny Kredyt'!H254</f>
        <v>0</v>
      </c>
      <c r="I254" s="3">
        <f t="shared" si="36"/>
        <v>0</v>
      </c>
      <c r="J254" s="3" t="e">
        <f t="shared" si="43"/>
        <v>#NUM!</v>
      </c>
      <c r="K254" s="5">
        <f t="shared" si="41"/>
        <v>245</v>
      </c>
      <c r="L254" s="3" t="e">
        <f t="shared" si="37"/>
        <v>#NUM!</v>
      </c>
      <c r="M254" s="12" t="e">
        <f t="shared" si="38"/>
        <v>#NUM!</v>
      </c>
      <c r="N254" s="24"/>
      <c r="O254" s="24"/>
      <c r="P254" s="24"/>
    </row>
    <row r="255" spans="2:16" x14ac:dyDescent="0.2">
      <c r="B255" s="13">
        <f t="shared" si="39"/>
        <v>52749</v>
      </c>
      <c r="C255" s="19">
        <f t="shared" si="33"/>
        <v>0</v>
      </c>
      <c r="D255" s="3" t="e">
        <f t="shared" si="40"/>
        <v>#NUM!</v>
      </c>
      <c r="E255" s="12" t="e">
        <f t="shared" si="42"/>
        <v>#NUM!</v>
      </c>
      <c r="F255" s="3" t="e">
        <f t="shared" si="34"/>
        <v>#NUM!</v>
      </c>
      <c r="G255" s="12" t="e">
        <f t="shared" si="35"/>
        <v>#NUM!</v>
      </c>
      <c r="H255" s="14">
        <f>'Aktualny Kredyt'!H255</f>
        <v>0</v>
      </c>
      <c r="I255" s="3">
        <f t="shared" si="36"/>
        <v>0</v>
      </c>
      <c r="J255" s="3" t="e">
        <f t="shared" si="43"/>
        <v>#NUM!</v>
      </c>
      <c r="K255" s="5">
        <f t="shared" si="41"/>
        <v>246</v>
      </c>
      <c r="L255" s="3" t="e">
        <f t="shared" si="37"/>
        <v>#NUM!</v>
      </c>
      <c r="M255" s="12" t="e">
        <f t="shared" si="38"/>
        <v>#NUM!</v>
      </c>
      <c r="N255" s="24"/>
      <c r="O255" s="24"/>
      <c r="P255" s="24"/>
    </row>
    <row r="256" spans="2:16" x14ac:dyDescent="0.2">
      <c r="B256" s="13">
        <f t="shared" si="39"/>
        <v>52779</v>
      </c>
      <c r="C256" s="19">
        <f t="shared" si="33"/>
        <v>0</v>
      </c>
      <c r="D256" s="3" t="e">
        <f t="shared" si="40"/>
        <v>#NUM!</v>
      </c>
      <c r="E256" s="12" t="e">
        <f t="shared" si="42"/>
        <v>#NUM!</v>
      </c>
      <c r="F256" s="3" t="e">
        <f t="shared" si="34"/>
        <v>#NUM!</v>
      </c>
      <c r="G256" s="12" t="e">
        <f t="shared" si="35"/>
        <v>#NUM!</v>
      </c>
      <c r="H256" s="14">
        <f>'Aktualny Kredyt'!H256</f>
        <v>0</v>
      </c>
      <c r="I256" s="3">
        <f t="shared" si="36"/>
        <v>0</v>
      </c>
      <c r="J256" s="3" t="e">
        <f t="shared" si="43"/>
        <v>#NUM!</v>
      </c>
      <c r="K256" s="5">
        <f t="shared" si="41"/>
        <v>247</v>
      </c>
      <c r="L256" s="3" t="e">
        <f t="shared" si="37"/>
        <v>#NUM!</v>
      </c>
      <c r="M256" s="12" t="e">
        <f t="shared" si="38"/>
        <v>#NUM!</v>
      </c>
      <c r="N256" s="24"/>
      <c r="O256" s="24"/>
      <c r="P256" s="24"/>
    </row>
    <row r="257" spans="2:16" x14ac:dyDescent="0.2">
      <c r="B257" s="13">
        <f t="shared" si="39"/>
        <v>52810</v>
      </c>
      <c r="C257" s="19">
        <f t="shared" si="33"/>
        <v>0</v>
      </c>
      <c r="D257" s="3" t="e">
        <f t="shared" si="40"/>
        <v>#NUM!</v>
      </c>
      <c r="E257" s="12" t="e">
        <f t="shared" si="42"/>
        <v>#NUM!</v>
      </c>
      <c r="F257" s="3" t="e">
        <f t="shared" si="34"/>
        <v>#NUM!</v>
      </c>
      <c r="G257" s="12" t="e">
        <f t="shared" si="35"/>
        <v>#NUM!</v>
      </c>
      <c r="H257" s="14">
        <f>'Aktualny Kredyt'!H257</f>
        <v>0</v>
      </c>
      <c r="I257" s="3">
        <f t="shared" si="36"/>
        <v>0</v>
      </c>
      <c r="J257" s="3" t="e">
        <f t="shared" si="43"/>
        <v>#NUM!</v>
      </c>
      <c r="K257" s="5">
        <f t="shared" si="41"/>
        <v>248</v>
      </c>
      <c r="L257" s="3" t="e">
        <f t="shared" si="37"/>
        <v>#NUM!</v>
      </c>
      <c r="M257" s="12" t="e">
        <f t="shared" si="38"/>
        <v>#NUM!</v>
      </c>
      <c r="N257" s="24"/>
      <c r="O257" s="24"/>
      <c r="P257" s="24"/>
    </row>
    <row r="258" spans="2:16" x14ac:dyDescent="0.2">
      <c r="B258" s="13">
        <f t="shared" si="39"/>
        <v>52841</v>
      </c>
      <c r="C258" s="19">
        <f t="shared" si="33"/>
        <v>0</v>
      </c>
      <c r="D258" s="3" t="e">
        <f t="shared" si="40"/>
        <v>#NUM!</v>
      </c>
      <c r="E258" s="12" t="e">
        <f t="shared" si="42"/>
        <v>#NUM!</v>
      </c>
      <c r="F258" s="3" t="e">
        <f t="shared" si="34"/>
        <v>#NUM!</v>
      </c>
      <c r="G258" s="12" t="e">
        <f t="shared" si="35"/>
        <v>#NUM!</v>
      </c>
      <c r="H258" s="14">
        <f>'Aktualny Kredyt'!H258</f>
        <v>0</v>
      </c>
      <c r="I258" s="3">
        <f t="shared" si="36"/>
        <v>0</v>
      </c>
      <c r="J258" s="3" t="e">
        <f t="shared" si="43"/>
        <v>#NUM!</v>
      </c>
      <c r="K258" s="5">
        <f t="shared" si="41"/>
        <v>249</v>
      </c>
      <c r="L258" s="3" t="e">
        <f t="shared" si="37"/>
        <v>#NUM!</v>
      </c>
      <c r="M258" s="12" t="e">
        <f t="shared" si="38"/>
        <v>#NUM!</v>
      </c>
      <c r="N258" s="24"/>
      <c r="O258" s="24"/>
      <c r="P258" s="24"/>
    </row>
    <row r="259" spans="2:16" x14ac:dyDescent="0.2">
      <c r="B259" s="13">
        <f t="shared" si="39"/>
        <v>52871</v>
      </c>
      <c r="C259" s="19">
        <f t="shared" si="33"/>
        <v>0</v>
      </c>
      <c r="D259" s="3" t="e">
        <f t="shared" si="40"/>
        <v>#NUM!</v>
      </c>
      <c r="E259" s="12" t="e">
        <f t="shared" si="42"/>
        <v>#NUM!</v>
      </c>
      <c r="F259" s="3" t="e">
        <f t="shared" si="34"/>
        <v>#NUM!</v>
      </c>
      <c r="G259" s="12" t="e">
        <f t="shared" si="35"/>
        <v>#NUM!</v>
      </c>
      <c r="H259" s="14">
        <f>'Aktualny Kredyt'!H259</f>
        <v>0</v>
      </c>
      <c r="I259" s="3">
        <f t="shared" si="36"/>
        <v>0</v>
      </c>
      <c r="J259" s="3" t="e">
        <f t="shared" si="43"/>
        <v>#NUM!</v>
      </c>
      <c r="K259" s="5">
        <f t="shared" si="41"/>
        <v>250</v>
      </c>
      <c r="L259" s="3" t="e">
        <f t="shared" si="37"/>
        <v>#NUM!</v>
      </c>
      <c r="M259" s="12" t="e">
        <f t="shared" si="38"/>
        <v>#NUM!</v>
      </c>
      <c r="N259" s="24"/>
      <c r="O259" s="24"/>
      <c r="P259" s="24"/>
    </row>
    <row r="260" spans="2:16" x14ac:dyDescent="0.2">
      <c r="B260" s="13">
        <f t="shared" si="39"/>
        <v>52902</v>
      </c>
      <c r="C260" s="19">
        <f t="shared" si="33"/>
        <v>0</v>
      </c>
      <c r="D260" s="3" t="e">
        <f t="shared" si="40"/>
        <v>#NUM!</v>
      </c>
      <c r="E260" s="12" t="e">
        <f t="shared" si="42"/>
        <v>#NUM!</v>
      </c>
      <c r="F260" s="3" t="e">
        <f t="shared" si="34"/>
        <v>#NUM!</v>
      </c>
      <c r="G260" s="12" t="e">
        <f t="shared" si="35"/>
        <v>#NUM!</v>
      </c>
      <c r="H260" s="14">
        <f>'Aktualny Kredyt'!H260</f>
        <v>0</v>
      </c>
      <c r="I260" s="3">
        <f t="shared" si="36"/>
        <v>0</v>
      </c>
      <c r="J260" s="3" t="e">
        <f t="shared" si="43"/>
        <v>#NUM!</v>
      </c>
      <c r="K260" s="5">
        <f t="shared" si="41"/>
        <v>251</v>
      </c>
      <c r="L260" s="3" t="e">
        <f t="shared" si="37"/>
        <v>#NUM!</v>
      </c>
      <c r="M260" s="12" t="e">
        <f t="shared" si="38"/>
        <v>#NUM!</v>
      </c>
      <c r="N260" s="24"/>
      <c r="O260" s="24"/>
      <c r="P260" s="24"/>
    </row>
    <row r="261" spans="2:16" x14ac:dyDescent="0.2">
      <c r="B261" s="13">
        <f t="shared" si="39"/>
        <v>52932</v>
      </c>
      <c r="C261" s="19">
        <f t="shared" si="33"/>
        <v>0</v>
      </c>
      <c r="D261" s="3" t="e">
        <f t="shared" si="40"/>
        <v>#NUM!</v>
      </c>
      <c r="E261" s="12" t="e">
        <f t="shared" si="42"/>
        <v>#NUM!</v>
      </c>
      <c r="F261" s="3" t="e">
        <f t="shared" si="34"/>
        <v>#NUM!</v>
      </c>
      <c r="G261" s="12" t="e">
        <f t="shared" si="35"/>
        <v>#NUM!</v>
      </c>
      <c r="H261" s="14">
        <f>'Aktualny Kredyt'!H261</f>
        <v>0</v>
      </c>
      <c r="I261" s="3">
        <f t="shared" si="36"/>
        <v>0</v>
      </c>
      <c r="J261" s="3" t="e">
        <f t="shared" si="43"/>
        <v>#NUM!</v>
      </c>
      <c r="K261" s="5">
        <f t="shared" si="41"/>
        <v>252</v>
      </c>
      <c r="L261" s="3" t="e">
        <f t="shared" si="37"/>
        <v>#NUM!</v>
      </c>
      <c r="M261" s="12" t="e">
        <f t="shared" si="38"/>
        <v>#NUM!</v>
      </c>
      <c r="N261" s="24"/>
      <c r="O261" s="24"/>
      <c r="P261" s="24"/>
    </row>
    <row r="262" spans="2:16" x14ac:dyDescent="0.2">
      <c r="B262" s="13">
        <f t="shared" si="39"/>
        <v>52963</v>
      </c>
      <c r="C262" s="19">
        <f t="shared" si="33"/>
        <v>0</v>
      </c>
      <c r="D262" s="3" t="e">
        <f t="shared" si="40"/>
        <v>#NUM!</v>
      </c>
      <c r="E262" s="12" t="e">
        <f t="shared" si="42"/>
        <v>#NUM!</v>
      </c>
      <c r="F262" s="3" t="e">
        <f t="shared" si="34"/>
        <v>#NUM!</v>
      </c>
      <c r="G262" s="12" t="e">
        <f t="shared" si="35"/>
        <v>#NUM!</v>
      </c>
      <c r="H262" s="14">
        <f>'Aktualny Kredyt'!H262</f>
        <v>0</v>
      </c>
      <c r="I262" s="3">
        <f t="shared" si="36"/>
        <v>0</v>
      </c>
      <c r="J262" s="3" t="e">
        <f t="shared" si="43"/>
        <v>#NUM!</v>
      </c>
      <c r="K262" s="5">
        <f t="shared" si="41"/>
        <v>253</v>
      </c>
      <c r="L262" s="3" t="e">
        <f t="shared" si="37"/>
        <v>#NUM!</v>
      </c>
      <c r="M262" s="12" t="e">
        <f t="shared" si="38"/>
        <v>#NUM!</v>
      </c>
      <c r="N262" s="24"/>
      <c r="O262" s="24"/>
      <c r="P262" s="24"/>
    </row>
    <row r="263" spans="2:16" x14ac:dyDescent="0.2">
      <c r="B263" s="13">
        <f t="shared" si="39"/>
        <v>52994</v>
      </c>
      <c r="C263" s="19">
        <f t="shared" si="33"/>
        <v>0</v>
      </c>
      <c r="D263" s="3" t="e">
        <f t="shared" si="40"/>
        <v>#NUM!</v>
      </c>
      <c r="E263" s="12" t="e">
        <f t="shared" si="42"/>
        <v>#NUM!</v>
      </c>
      <c r="F263" s="3" t="e">
        <f t="shared" si="34"/>
        <v>#NUM!</v>
      </c>
      <c r="G263" s="12" t="e">
        <f t="shared" si="35"/>
        <v>#NUM!</v>
      </c>
      <c r="H263" s="14">
        <f>'Aktualny Kredyt'!H263</f>
        <v>0</v>
      </c>
      <c r="I263" s="3">
        <f t="shared" si="36"/>
        <v>0</v>
      </c>
      <c r="J263" s="3" t="e">
        <f t="shared" si="43"/>
        <v>#NUM!</v>
      </c>
      <c r="K263" s="5">
        <f t="shared" si="41"/>
        <v>254</v>
      </c>
      <c r="L263" s="3" t="e">
        <f t="shared" si="37"/>
        <v>#NUM!</v>
      </c>
      <c r="M263" s="12" t="e">
        <f t="shared" si="38"/>
        <v>#NUM!</v>
      </c>
      <c r="N263" s="24"/>
      <c r="O263" s="24"/>
      <c r="P263" s="24"/>
    </row>
    <row r="264" spans="2:16" x14ac:dyDescent="0.2">
      <c r="B264" s="13">
        <f t="shared" si="39"/>
        <v>53022</v>
      </c>
      <c r="C264" s="19">
        <f t="shared" si="33"/>
        <v>0</v>
      </c>
      <c r="D264" s="3" t="e">
        <f t="shared" si="40"/>
        <v>#NUM!</v>
      </c>
      <c r="E264" s="12" t="e">
        <f t="shared" si="42"/>
        <v>#NUM!</v>
      </c>
      <c r="F264" s="3" t="e">
        <f t="shared" si="34"/>
        <v>#NUM!</v>
      </c>
      <c r="G264" s="12" t="e">
        <f t="shared" si="35"/>
        <v>#NUM!</v>
      </c>
      <c r="H264" s="14">
        <f>'Aktualny Kredyt'!H264</f>
        <v>0</v>
      </c>
      <c r="I264" s="3">
        <f t="shared" si="36"/>
        <v>0</v>
      </c>
      <c r="J264" s="3" t="e">
        <f t="shared" si="43"/>
        <v>#NUM!</v>
      </c>
      <c r="K264" s="5">
        <f t="shared" si="41"/>
        <v>255</v>
      </c>
      <c r="L264" s="3" t="e">
        <f t="shared" si="37"/>
        <v>#NUM!</v>
      </c>
      <c r="M264" s="12" t="e">
        <f t="shared" si="38"/>
        <v>#NUM!</v>
      </c>
      <c r="N264" s="24"/>
      <c r="O264" s="24"/>
      <c r="P264" s="24"/>
    </row>
    <row r="265" spans="2:16" x14ac:dyDescent="0.2">
      <c r="B265" s="13">
        <f t="shared" si="39"/>
        <v>53053</v>
      </c>
      <c r="C265" s="19">
        <f t="shared" si="33"/>
        <v>0</v>
      </c>
      <c r="D265" s="3" t="e">
        <f t="shared" si="40"/>
        <v>#NUM!</v>
      </c>
      <c r="E265" s="12" t="e">
        <f t="shared" si="42"/>
        <v>#NUM!</v>
      </c>
      <c r="F265" s="3" t="e">
        <f t="shared" si="34"/>
        <v>#NUM!</v>
      </c>
      <c r="G265" s="12" t="e">
        <f t="shared" si="35"/>
        <v>#NUM!</v>
      </c>
      <c r="H265" s="14">
        <f>'Aktualny Kredyt'!H265</f>
        <v>0</v>
      </c>
      <c r="I265" s="3">
        <f t="shared" si="36"/>
        <v>0</v>
      </c>
      <c r="J265" s="3" t="e">
        <f t="shared" si="43"/>
        <v>#NUM!</v>
      </c>
      <c r="K265" s="5">
        <f t="shared" si="41"/>
        <v>256</v>
      </c>
      <c r="L265" s="3" t="e">
        <f t="shared" si="37"/>
        <v>#NUM!</v>
      </c>
      <c r="M265" s="12" t="e">
        <f t="shared" si="38"/>
        <v>#NUM!</v>
      </c>
      <c r="N265" s="24"/>
      <c r="O265" s="24"/>
      <c r="P265" s="24"/>
    </row>
    <row r="266" spans="2:16" x14ac:dyDescent="0.2">
      <c r="B266" s="13">
        <f t="shared" si="39"/>
        <v>53083</v>
      </c>
      <c r="C266" s="19">
        <f t="shared" si="33"/>
        <v>0</v>
      </c>
      <c r="D266" s="3" t="e">
        <f t="shared" si="40"/>
        <v>#NUM!</v>
      </c>
      <c r="E266" s="12" t="e">
        <f t="shared" si="42"/>
        <v>#NUM!</v>
      </c>
      <c r="F266" s="3" t="e">
        <f t="shared" si="34"/>
        <v>#NUM!</v>
      </c>
      <c r="G266" s="12" t="e">
        <f t="shared" si="35"/>
        <v>#NUM!</v>
      </c>
      <c r="H266" s="14">
        <f>'Aktualny Kredyt'!H266</f>
        <v>0</v>
      </c>
      <c r="I266" s="3">
        <f t="shared" si="36"/>
        <v>0</v>
      </c>
      <c r="J266" s="3" t="e">
        <f t="shared" si="43"/>
        <v>#NUM!</v>
      </c>
      <c r="K266" s="5">
        <f t="shared" si="41"/>
        <v>257</v>
      </c>
      <c r="L266" s="3" t="e">
        <f t="shared" si="37"/>
        <v>#NUM!</v>
      </c>
      <c r="M266" s="12" t="e">
        <f t="shared" si="38"/>
        <v>#NUM!</v>
      </c>
      <c r="N266" s="24"/>
      <c r="O266" s="24"/>
      <c r="P266" s="24"/>
    </row>
    <row r="267" spans="2:16" x14ac:dyDescent="0.2">
      <c r="B267" s="13">
        <f t="shared" si="39"/>
        <v>53114</v>
      </c>
      <c r="C267" s="19">
        <f t="shared" ref="C267:C330" si="44">$D$4</f>
        <v>0</v>
      </c>
      <c r="D267" s="3" t="e">
        <f t="shared" si="40"/>
        <v>#NUM!</v>
      </c>
      <c r="E267" s="12" t="e">
        <f t="shared" si="42"/>
        <v>#NUM!</v>
      </c>
      <c r="F267" s="3" t="e">
        <f t="shared" ref="F267:F330" si="45">D267*C267/12</f>
        <v>#NUM!</v>
      </c>
      <c r="G267" s="12" t="e">
        <f t="shared" ref="G267:G330" si="46">MIN(E267-F267,D267)</f>
        <v>#NUM!</v>
      </c>
      <c r="H267" s="14">
        <f>'Aktualny Kredyt'!H267</f>
        <v>0</v>
      </c>
      <c r="I267" s="3">
        <f t="shared" ref="I267:I330" si="47">IF(H267=0,0,MAX(IF(H267&gt;0,D267*0.005,0),300))</f>
        <v>0</v>
      </c>
      <c r="J267" s="3" t="e">
        <f t="shared" si="43"/>
        <v>#NUM!</v>
      </c>
      <c r="K267" s="5">
        <f t="shared" si="41"/>
        <v>258</v>
      </c>
      <c r="L267" s="3" t="e">
        <f t="shared" ref="L267:L330" si="48">L266+F267</f>
        <v>#NUM!</v>
      </c>
      <c r="M267" s="12" t="e">
        <f t="shared" ref="M267:M330" si="49">M266+G267+H267</f>
        <v>#NUM!</v>
      </c>
      <c r="N267" s="24"/>
      <c r="O267" s="24"/>
      <c r="P267" s="24"/>
    </row>
    <row r="268" spans="2:16" x14ac:dyDescent="0.2">
      <c r="B268" s="13">
        <f t="shared" ref="B268:B331" si="50">EDATE(B267,1)</f>
        <v>53144</v>
      </c>
      <c r="C268" s="19">
        <f t="shared" si="44"/>
        <v>0</v>
      </c>
      <c r="D268" s="3" t="e">
        <f t="shared" ref="D268:D331" si="51">IF(J267&lt;=0,0,J267)</f>
        <v>#NUM!</v>
      </c>
      <c r="E268" s="12" t="e">
        <f t="shared" si="42"/>
        <v>#NUM!</v>
      </c>
      <c r="F268" s="3" t="e">
        <f t="shared" si="45"/>
        <v>#NUM!</v>
      </c>
      <c r="G268" s="12" t="e">
        <f t="shared" si="46"/>
        <v>#NUM!</v>
      </c>
      <c r="H268" s="14">
        <f>'Aktualny Kredyt'!H268</f>
        <v>0</v>
      </c>
      <c r="I268" s="3">
        <f t="shared" si="47"/>
        <v>0</v>
      </c>
      <c r="J268" s="3" t="e">
        <f t="shared" si="43"/>
        <v>#NUM!</v>
      </c>
      <c r="K268" s="5">
        <f t="shared" ref="K268:K331" si="52">K267+1</f>
        <v>259</v>
      </c>
      <c r="L268" s="3" t="e">
        <f t="shared" si="48"/>
        <v>#NUM!</v>
      </c>
      <c r="M268" s="12" t="e">
        <f t="shared" si="49"/>
        <v>#NUM!</v>
      </c>
      <c r="N268" s="24"/>
      <c r="O268" s="24"/>
      <c r="P268" s="24"/>
    </row>
    <row r="269" spans="2:16" x14ac:dyDescent="0.2">
      <c r="B269" s="13">
        <f t="shared" si="50"/>
        <v>53175</v>
      </c>
      <c r="C269" s="19">
        <f t="shared" si="44"/>
        <v>0</v>
      </c>
      <c r="D269" s="3" t="e">
        <f t="shared" si="51"/>
        <v>#NUM!</v>
      </c>
      <c r="E269" s="12" t="e">
        <f t="shared" ref="E269:E332" si="53">IF(J268&lt;=0,0,-PMT(C269/12,$D$6,$D$3))</f>
        <v>#NUM!</v>
      </c>
      <c r="F269" s="3" t="e">
        <f t="shared" si="45"/>
        <v>#NUM!</v>
      </c>
      <c r="G269" s="12" t="e">
        <f t="shared" si="46"/>
        <v>#NUM!</v>
      </c>
      <c r="H269" s="14">
        <f>'Aktualny Kredyt'!H269</f>
        <v>0</v>
      </c>
      <c r="I269" s="3">
        <f t="shared" si="47"/>
        <v>0</v>
      </c>
      <c r="J269" s="3" t="e">
        <f t="shared" si="43"/>
        <v>#NUM!</v>
      </c>
      <c r="K269" s="5">
        <f t="shared" si="52"/>
        <v>260</v>
      </c>
      <c r="L269" s="3" t="e">
        <f t="shared" si="48"/>
        <v>#NUM!</v>
      </c>
      <c r="M269" s="12" t="e">
        <f t="shared" si="49"/>
        <v>#NUM!</v>
      </c>
      <c r="N269" s="24"/>
      <c r="O269" s="24"/>
      <c r="P269" s="24"/>
    </row>
    <row r="270" spans="2:16" x14ac:dyDescent="0.2">
      <c r="B270" s="13">
        <f t="shared" si="50"/>
        <v>53206</v>
      </c>
      <c r="C270" s="19">
        <f t="shared" si="44"/>
        <v>0</v>
      </c>
      <c r="D270" s="3" t="e">
        <f t="shared" si="51"/>
        <v>#NUM!</v>
      </c>
      <c r="E270" s="12" t="e">
        <f t="shared" si="53"/>
        <v>#NUM!</v>
      </c>
      <c r="F270" s="3" t="e">
        <f t="shared" si="45"/>
        <v>#NUM!</v>
      </c>
      <c r="G270" s="12" t="e">
        <f t="shared" si="46"/>
        <v>#NUM!</v>
      </c>
      <c r="H270" s="14">
        <f>'Aktualny Kredyt'!H270</f>
        <v>0</v>
      </c>
      <c r="I270" s="3">
        <f t="shared" si="47"/>
        <v>0</v>
      </c>
      <c r="J270" s="3" t="e">
        <f t="shared" ref="J270:J333" si="54">D270-G270-H270</f>
        <v>#NUM!</v>
      </c>
      <c r="K270" s="5">
        <f t="shared" si="52"/>
        <v>261</v>
      </c>
      <c r="L270" s="3" t="e">
        <f t="shared" si="48"/>
        <v>#NUM!</v>
      </c>
      <c r="M270" s="12" t="e">
        <f t="shared" si="49"/>
        <v>#NUM!</v>
      </c>
      <c r="N270" s="24"/>
      <c r="O270" s="24"/>
      <c r="P270" s="24"/>
    </row>
    <row r="271" spans="2:16" x14ac:dyDescent="0.2">
      <c r="B271" s="13">
        <f t="shared" si="50"/>
        <v>53236</v>
      </c>
      <c r="C271" s="19">
        <f t="shared" si="44"/>
        <v>0</v>
      </c>
      <c r="D271" s="3" t="e">
        <f t="shared" si="51"/>
        <v>#NUM!</v>
      </c>
      <c r="E271" s="12" t="e">
        <f t="shared" si="53"/>
        <v>#NUM!</v>
      </c>
      <c r="F271" s="3" t="e">
        <f t="shared" si="45"/>
        <v>#NUM!</v>
      </c>
      <c r="G271" s="12" t="e">
        <f t="shared" si="46"/>
        <v>#NUM!</v>
      </c>
      <c r="H271" s="14">
        <f>'Aktualny Kredyt'!H271</f>
        <v>0</v>
      </c>
      <c r="I271" s="3">
        <f t="shared" si="47"/>
        <v>0</v>
      </c>
      <c r="J271" s="3" t="e">
        <f t="shared" si="54"/>
        <v>#NUM!</v>
      </c>
      <c r="K271" s="5">
        <f t="shared" si="52"/>
        <v>262</v>
      </c>
      <c r="L271" s="3" t="e">
        <f t="shared" si="48"/>
        <v>#NUM!</v>
      </c>
      <c r="M271" s="12" t="e">
        <f t="shared" si="49"/>
        <v>#NUM!</v>
      </c>
      <c r="N271" s="24"/>
      <c r="O271" s="24"/>
      <c r="P271" s="24"/>
    </row>
    <row r="272" spans="2:16" x14ac:dyDescent="0.2">
      <c r="B272" s="13">
        <f t="shared" si="50"/>
        <v>53267</v>
      </c>
      <c r="C272" s="19">
        <f t="shared" si="44"/>
        <v>0</v>
      </c>
      <c r="D272" s="3" t="e">
        <f t="shared" si="51"/>
        <v>#NUM!</v>
      </c>
      <c r="E272" s="12" t="e">
        <f t="shared" si="53"/>
        <v>#NUM!</v>
      </c>
      <c r="F272" s="3" t="e">
        <f t="shared" si="45"/>
        <v>#NUM!</v>
      </c>
      <c r="G272" s="12" t="e">
        <f t="shared" si="46"/>
        <v>#NUM!</v>
      </c>
      <c r="H272" s="14">
        <f>'Aktualny Kredyt'!H272</f>
        <v>0</v>
      </c>
      <c r="I272" s="3">
        <f t="shared" si="47"/>
        <v>0</v>
      </c>
      <c r="J272" s="3" t="e">
        <f t="shared" si="54"/>
        <v>#NUM!</v>
      </c>
      <c r="K272" s="5">
        <f t="shared" si="52"/>
        <v>263</v>
      </c>
      <c r="L272" s="3" t="e">
        <f t="shared" si="48"/>
        <v>#NUM!</v>
      </c>
      <c r="M272" s="12" t="e">
        <f t="shared" si="49"/>
        <v>#NUM!</v>
      </c>
      <c r="N272" s="24"/>
      <c r="O272" s="24"/>
      <c r="P272" s="24"/>
    </row>
    <row r="273" spans="2:16" x14ac:dyDescent="0.2">
      <c r="B273" s="13">
        <f t="shared" si="50"/>
        <v>53297</v>
      </c>
      <c r="C273" s="19">
        <f t="shared" si="44"/>
        <v>0</v>
      </c>
      <c r="D273" s="3" t="e">
        <f t="shared" si="51"/>
        <v>#NUM!</v>
      </c>
      <c r="E273" s="12" t="e">
        <f t="shared" si="53"/>
        <v>#NUM!</v>
      </c>
      <c r="F273" s="3" t="e">
        <f t="shared" si="45"/>
        <v>#NUM!</v>
      </c>
      <c r="G273" s="12" t="e">
        <f t="shared" si="46"/>
        <v>#NUM!</v>
      </c>
      <c r="H273" s="14">
        <f>'Aktualny Kredyt'!H273</f>
        <v>0</v>
      </c>
      <c r="I273" s="3">
        <f t="shared" si="47"/>
        <v>0</v>
      </c>
      <c r="J273" s="3" t="e">
        <f t="shared" si="54"/>
        <v>#NUM!</v>
      </c>
      <c r="K273" s="5">
        <f t="shared" si="52"/>
        <v>264</v>
      </c>
      <c r="L273" s="3" t="e">
        <f t="shared" si="48"/>
        <v>#NUM!</v>
      </c>
      <c r="M273" s="12" t="e">
        <f t="shared" si="49"/>
        <v>#NUM!</v>
      </c>
      <c r="N273" s="24"/>
      <c r="O273" s="24"/>
      <c r="P273" s="24"/>
    </row>
    <row r="274" spans="2:16" x14ac:dyDescent="0.2">
      <c r="B274" s="13">
        <f t="shared" si="50"/>
        <v>53328</v>
      </c>
      <c r="C274" s="19">
        <f t="shared" si="44"/>
        <v>0</v>
      </c>
      <c r="D274" s="3" t="e">
        <f t="shared" si="51"/>
        <v>#NUM!</v>
      </c>
      <c r="E274" s="12" t="e">
        <f t="shared" si="53"/>
        <v>#NUM!</v>
      </c>
      <c r="F274" s="3" t="e">
        <f t="shared" si="45"/>
        <v>#NUM!</v>
      </c>
      <c r="G274" s="12" t="e">
        <f t="shared" si="46"/>
        <v>#NUM!</v>
      </c>
      <c r="H274" s="14">
        <f>'Aktualny Kredyt'!H274</f>
        <v>0</v>
      </c>
      <c r="I274" s="3">
        <f t="shared" si="47"/>
        <v>0</v>
      </c>
      <c r="J274" s="3" t="e">
        <f t="shared" si="54"/>
        <v>#NUM!</v>
      </c>
      <c r="K274" s="5">
        <f t="shared" si="52"/>
        <v>265</v>
      </c>
      <c r="L274" s="3" t="e">
        <f t="shared" si="48"/>
        <v>#NUM!</v>
      </c>
      <c r="M274" s="12" t="e">
        <f t="shared" si="49"/>
        <v>#NUM!</v>
      </c>
      <c r="N274" s="24"/>
      <c r="O274" s="24"/>
      <c r="P274" s="24"/>
    </row>
    <row r="275" spans="2:16" x14ac:dyDescent="0.2">
      <c r="B275" s="13">
        <f t="shared" si="50"/>
        <v>53359</v>
      </c>
      <c r="C275" s="19">
        <f t="shared" si="44"/>
        <v>0</v>
      </c>
      <c r="D275" s="3" t="e">
        <f t="shared" si="51"/>
        <v>#NUM!</v>
      </c>
      <c r="E275" s="12" t="e">
        <f t="shared" si="53"/>
        <v>#NUM!</v>
      </c>
      <c r="F275" s="3" t="e">
        <f t="shared" si="45"/>
        <v>#NUM!</v>
      </c>
      <c r="G275" s="12" t="e">
        <f t="shared" si="46"/>
        <v>#NUM!</v>
      </c>
      <c r="H275" s="14">
        <f>'Aktualny Kredyt'!H275</f>
        <v>0</v>
      </c>
      <c r="I275" s="3">
        <f t="shared" si="47"/>
        <v>0</v>
      </c>
      <c r="J275" s="3" t="e">
        <f t="shared" si="54"/>
        <v>#NUM!</v>
      </c>
      <c r="K275" s="5">
        <f t="shared" si="52"/>
        <v>266</v>
      </c>
      <c r="L275" s="3" t="e">
        <f t="shared" si="48"/>
        <v>#NUM!</v>
      </c>
      <c r="M275" s="12" t="e">
        <f t="shared" si="49"/>
        <v>#NUM!</v>
      </c>
      <c r="N275" s="24"/>
      <c r="O275" s="24"/>
      <c r="P275" s="24"/>
    </row>
    <row r="276" spans="2:16" x14ac:dyDescent="0.2">
      <c r="B276" s="13">
        <f t="shared" si="50"/>
        <v>53387</v>
      </c>
      <c r="C276" s="19">
        <f t="shared" si="44"/>
        <v>0</v>
      </c>
      <c r="D276" s="3" t="e">
        <f t="shared" si="51"/>
        <v>#NUM!</v>
      </c>
      <c r="E276" s="12" t="e">
        <f t="shared" si="53"/>
        <v>#NUM!</v>
      </c>
      <c r="F276" s="3" t="e">
        <f t="shared" si="45"/>
        <v>#NUM!</v>
      </c>
      <c r="G276" s="12" t="e">
        <f t="shared" si="46"/>
        <v>#NUM!</v>
      </c>
      <c r="H276" s="14">
        <f>'Aktualny Kredyt'!H276</f>
        <v>0</v>
      </c>
      <c r="I276" s="3">
        <f t="shared" si="47"/>
        <v>0</v>
      </c>
      <c r="J276" s="3" t="e">
        <f t="shared" si="54"/>
        <v>#NUM!</v>
      </c>
      <c r="K276" s="5">
        <f t="shared" si="52"/>
        <v>267</v>
      </c>
      <c r="L276" s="3" t="e">
        <f t="shared" si="48"/>
        <v>#NUM!</v>
      </c>
      <c r="M276" s="12" t="e">
        <f t="shared" si="49"/>
        <v>#NUM!</v>
      </c>
      <c r="N276" s="24"/>
      <c r="O276" s="24"/>
      <c r="P276" s="24"/>
    </row>
    <row r="277" spans="2:16" x14ac:dyDescent="0.2">
      <c r="B277" s="13">
        <f t="shared" si="50"/>
        <v>53418</v>
      </c>
      <c r="C277" s="19">
        <f t="shared" si="44"/>
        <v>0</v>
      </c>
      <c r="D277" s="3" t="e">
        <f t="shared" si="51"/>
        <v>#NUM!</v>
      </c>
      <c r="E277" s="12" t="e">
        <f t="shared" si="53"/>
        <v>#NUM!</v>
      </c>
      <c r="F277" s="3" t="e">
        <f t="shared" si="45"/>
        <v>#NUM!</v>
      </c>
      <c r="G277" s="12" t="e">
        <f t="shared" si="46"/>
        <v>#NUM!</v>
      </c>
      <c r="H277" s="14">
        <f>'Aktualny Kredyt'!H277</f>
        <v>0</v>
      </c>
      <c r="I277" s="3">
        <f t="shared" si="47"/>
        <v>0</v>
      </c>
      <c r="J277" s="3" t="e">
        <f t="shared" si="54"/>
        <v>#NUM!</v>
      </c>
      <c r="K277" s="5">
        <f t="shared" si="52"/>
        <v>268</v>
      </c>
      <c r="L277" s="3" t="e">
        <f t="shared" si="48"/>
        <v>#NUM!</v>
      </c>
      <c r="M277" s="12" t="e">
        <f t="shared" si="49"/>
        <v>#NUM!</v>
      </c>
      <c r="N277" s="24"/>
      <c r="O277" s="24"/>
      <c r="P277" s="24"/>
    </row>
    <row r="278" spans="2:16" x14ac:dyDescent="0.2">
      <c r="B278" s="13">
        <f t="shared" si="50"/>
        <v>53448</v>
      </c>
      <c r="C278" s="19">
        <f t="shared" si="44"/>
        <v>0</v>
      </c>
      <c r="D278" s="3" t="e">
        <f t="shared" si="51"/>
        <v>#NUM!</v>
      </c>
      <c r="E278" s="12" t="e">
        <f t="shared" si="53"/>
        <v>#NUM!</v>
      </c>
      <c r="F278" s="3" t="e">
        <f t="shared" si="45"/>
        <v>#NUM!</v>
      </c>
      <c r="G278" s="12" t="e">
        <f t="shared" si="46"/>
        <v>#NUM!</v>
      </c>
      <c r="H278" s="14">
        <f>'Aktualny Kredyt'!H278</f>
        <v>0</v>
      </c>
      <c r="I278" s="3">
        <f t="shared" si="47"/>
        <v>0</v>
      </c>
      <c r="J278" s="3" t="e">
        <f t="shared" si="54"/>
        <v>#NUM!</v>
      </c>
      <c r="K278" s="5">
        <f t="shared" si="52"/>
        <v>269</v>
      </c>
      <c r="L278" s="3" t="e">
        <f t="shared" si="48"/>
        <v>#NUM!</v>
      </c>
      <c r="M278" s="12" t="e">
        <f t="shared" si="49"/>
        <v>#NUM!</v>
      </c>
      <c r="N278" s="24"/>
      <c r="O278" s="24"/>
      <c r="P278" s="24"/>
    </row>
    <row r="279" spans="2:16" x14ac:dyDescent="0.2">
      <c r="B279" s="13">
        <f t="shared" si="50"/>
        <v>53479</v>
      </c>
      <c r="C279" s="19">
        <f t="shared" si="44"/>
        <v>0</v>
      </c>
      <c r="D279" s="3" t="e">
        <f t="shared" si="51"/>
        <v>#NUM!</v>
      </c>
      <c r="E279" s="12" t="e">
        <f t="shared" si="53"/>
        <v>#NUM!</v>
      </c>
      <c r="F279" s="3" t="e">
        <f t="shared" si="45"/>
        <v>#NUM!</v>
      </c>
      <c r="G279" s="12" t="e">
        <f t="shared" si="46"/>
        <v>#NUM!</v>
      </c>
      <c r="H279" s="14">
        <f>'Aktualny Kredyt'!H279</f>
        <v>0</v>
      </c>
      <c r="I279" s="3">
        <f t="shared" si="47"/>
        <v>0</v>
      </c>
      <c r="J279" s="3" t="e">
        <f t="shared" si="54"/>
        <v>#NUM!</v>
      </c>
      <c r="K279" s="5">
        <f t="shared" si="52"/>
        <v>270</v>
      </c>
      <c r="L279" s="3" t="e">
        <f t="shared" si="48"/>
        <v>#NUM!</v>
      </c>
      <c r="M279" s="12" t="e">
        <f t="shared" si="49"/>
        <v>#NUM!</v>
      </c>
      <c r="N279" s="24"/>
      <c r="O279" s="24"/>
      <c r="P279" s="24"/>
    </row>
    <row r="280" spans="2:16" x14ac:dyDescent="0.2">
      <c r="B280" s="13">
        <f t="shared" si="50"/>
        <v>53509</v>
      </c>
      <c r="C280" s="19">
        <f t="shared" si="44"/>
        <v>0</v>
      </c>
      <c r="D280" s="3" t="e">
        <f t="shared" si="51"/>
        <v>#NUM!</v>
      </c>
      <c r="E280" s="12" t="e">
        <f t="shared" si="53"/>
        <v>#NUM!</v>
      </c>
      <c r="F280" s="3" t="e">
        <f t="shared" si="45"/>
        <v>#NUM!</v>
      </c>
      <c r="G280" s="12" t="e">
        <f t="shared" si="46"/>
        <v>#NUM!</v>
      </c>
      <c r="H280" s="14">
        <f>'Aktualny Kredyt'!H280</f>
        <v>0</v>
      </c>
      <c r="I280" s="3">
        <f t="shared" si="47"/>
        <v>0</v>
      </c>
      <c r="J280" s="3" t="e">
        <f t="shared" si="54"/>
        <v>#NUM!</v>
      </c>
      <c r="K280" s="5">
        <f t="shared" si="52"/>
        <v>271</v>
      </c>
      <c r="L280" s="3" t="e">
        <f t="shared" si="48"/>
        <v>#NUM!</v>
      </c>
      <c r="M280" s="12" t="e">
        <f t="shared" si="49"/>
        <v>#NUM!</v>
      </c>
      <c r="N280" s="24"/>
      <c r="O280" s="24"/>
      <c r="P280" s="24"/>
    </row>
    <row r="281" spans="2:16" x14ac:dyDescent="0.2">
      <c r="B281" s="13">
        <f t="shared" si="50"/>
        <v>53540</v>
      </c>
      <c r="C281" s="19">
        <f t="shared" si="44"/>
        <v>0</v>
      </c>
      <c r="D281" s="3" t="e">
        <f t="shared" si="51"/>
        <v>#NUM!</v>
      </c>
      <c r="E281" s="12" t="e">
        <f t="shared" si="53"/>
        <v>#NUM!</v>
      </c>
      <c r="F281" s="3" t="e">
        <f t="shared" si="45"/>
        <v>#NUM!</v>
      </c>
      <c r="G281" s="12" t="e">
        <f t="shared" si="46"/>
        <v>#NUM!</v>
      </c>
      <c r="H281" s="14">
        <f>'Aktualny Kredyt'!H281</f>
        <v>0</v>
      </c>
      <c r="I281" s="3">
        <f t="shared" si="47"/>
        <v>0</v>
      </c>
      <c r="J281" s="3" t="e">
        <f t="shared" si="54"/>
        <v>#NUM!</v>
      </c>
      <c r="K281" s="5">
        <f t="shared" si="52"/>
        <v>272</v>
      </c>
      <c r="L281" s="3" t="e">
        <f t="shared" si="48"/>
        <v>#NUM!</v>
      </c>
      <c r="M281" s="12" t="e">
        <f t="shared" si="49"/>
        <v>#NUM!</v>
      </c>
      <c r="N281" s="24"/>
      <c r="O281" s="24"/>
      <c r="P281" s="24"/>
    </row>
    <row r="282" spans="2:16" x14ac:dyDescent="0.2">
      <c r="B282" s="13">
        <f t="shared" si="50"/>
        <v>53571</v>
      </c>
      <c r="C282" s="19">
        <f t="shared" si="44"/>
        <v>0</v>
      </c>
      <c r="D282" s="3" t="e">
        <f t="shared" si="51"/>
        <v>#NUM!</v>
      </c>
      <c r="E282" s="12" t="e">
        <f t="shared" si="53"/>
        <v>#NUM!</v>
      </c>
      <c r="F282" s="3" t="e">
        <f t="shared" si="45"/>
        <v>#NUM!</v>
      </c>
      <c r="G282" s="12" t="e">
        <f t="shared" si="46"/>
        <v>#NUM!</v>
      </c>
      <c r="H282" s="14">
        <f>'Aktualny Kredyt'!H282</f>
        <v>0</v>
      </c>
      <c r="I282" s="3">
        <f t="shared" si="47"/>
        <v>0</v>
      </c>
      <c r="J282" s="3" t="e">
        <f t="shared" si="54"/>
        <v>#NUM!</v>
      </c>
      <c r="K282" s="5">
        <f t="shared" si="52"/>
        <v>273</v>
      </c>
      <c r="L282" s="3" t="e">
        <f t="shared" si="48"/>
        <v>#NUM!</v>
      </c>
      <c r="M282" s="12" t="e">
        <f t="shared" si="49"/>
        <v>#NUM!</v>
      </c>
      <c r="N282" s="24"/>
      <c r="O282" s="24"/>
      <c r="P282" s="24"/>
    </row>
    <row r="283" spans="2:16" x14ac:dyDescent="0.2">
      <c r="B283" s="13">
        <f t="shared" si="50"/>
        <v>53601</v>
      </c>
      <c r="C283" s="19">
        <f t="shared" si="44"/>
        <v>0</v>
      </c>
      <c r="D283" s="3" t="e">
        <f t="shared" si="51"/>
        <v>#NUM!</v>
      </c>
      <c r="E283" s="12" t="e">
        <f t="shared" si="53"/>
        <v>#NUM!</v>
      </c>
      <c r="F283" s="3" t="e">
        <f t="shared" si="45"/>
        <v>#NUM!</v>
      </c>
      <c r="G283" s="12" t="e">
        <f t="shared" si="46"/>
        <v>#NUM!</v>
      </c>
      <c r="H283" s="14">
        <f>'Aktualny Kredyt'!H283</f>
        <v>0</v>
      </c>
      <c r="I283" s="3">
        <f t="shared" si="47"/>
        <v>0</v>
      </c>
      <c r="J283" s="3" t="e">
        <f t="shared" si="54"/>
        <v>#NUM!</v>
      </c>
      <c r="K283" s="5">
        <f t="shared" si="52"/>
        <v>274</v>
      </c>
      <c r="L283" s="3" t="e">
        <f t="shared" si="48"/>
        <v>#NUM!</v>
      </c>
      <c r="M283" s="12" t="e">
        <f t="shared" si="49"/>
        <v>#NUM!</v>
      </c>
      <c r="N283" s="24"/>
      <c r="O283" s="24"/>
      <c r="P283" s="24"/>
    </row>
    <row r="284" spans="2:16" x14ac:dyDescent="0.2">
      <c r="B284" s="13">
        <f t="shared" si="50"/>
        <v>53632</v>
      </c>
      <c r="C284" s="19">
        <f t="shared" si="44"/>
        <v>0</v>
      </c>
      <c r="D284" s="3" t="e">
        <f t="shared" si="51"/>
        <v>#NUM!</v>
      </c>
      <c r="E284" s="12" t="e">
        <f t="shared" si="53"/>
        <v>#NUM!</v>
      </c>
      <c r="F284" s="3" t="e">
        <f t="shared" si="45"/>
        <v>#NUM!</v>
      </c>
      <c r="G284" s="12" t="e">
        <f t="shared" si="46"/>
        <v>#NUM!</v>
      </c>
      <c r="H284" s="14">
        <f>'Aktualny Kredyt'!H284</f>
        <v>0</v>
      </c>
      <c r="I284" s="3">
        <f t="shared" si="47"/>
        <v>0</v>
      </c>
      <c r="J284" s="3" t="e">
        <f t="shared" si="54"/>
        <v>#NUM!</v>
      </c>
      <c r="K284" s="5">
        <f t="shared" si="52"/>
        <v>275</v>
      </c>
      <c r="L284" s="3" t="e">
        <f t="shared" si="48"/>
        <v>#NUM!</v>
      </c>
      <c r="M284" s="12" t="e">
        <f t="shared" si="49"/>
        <v>#NUM!</v>
      </c>
      <c r="N284" s="24"/>
      <c r="O284" s="24"/>
      <c r="P284" s="24"/>
    </row>
    <row r="285" spans="2:16" x14ac:dyDescent="0.2">
      <c r="B285" s="13">
        <f t="shared" si="50"/>
        <v>53662</v>
      </c>
      <c r="C285" s="19">
        <f t="shared" si="44"/>
        <v>0</v>
      </c>
      <c r="D285" s="3" t="e">
        <f t="shared" si="51"/>
        <v>#NUM!</v>
      </c>
      <c r="E285" s="12" t="e">
        <f t="shared" si="53"/>
        <v>#NUM!</v>
      </c>
      <c r="F285" s="3" t="e">
        <f t="shared" si="45"/>
        <v>#NUM!</v>
      </c>
      <c r="G285" s="12" t="e">
        <f t="shared" si="46"/>
        <v>#NUM!</v>
      </c>
      <c r="H285" s="14">
        <f>'Aktualny Kredyt'!H285</f>
        <v>0</v>
      </c>
      <c r="I285" s="3">
        <f t="shared" si="47"/>
        <v>0</v>
      </c>
      <c r="J285" s="3" t="e">
        <f t="shared" si="54"/>
        <v>#NUM!</v>
      </c>
      <c r="K285" s="5">
        <f t="shared" si="52"/>
        <v>276</v>
      </c>
      <c r="L285" s="3" t="e">
        <f t="shared" si="48"/>
        <v>#NUM!</v>
      </c>
      <c r="M285" s="12" t="e">
        <f t="shared" si="49"/>
        <v>#NUM!</v>
      </c>
      <c r="N285" s="24"/>
      <c r="O285" s="24"/>
      <c r="P285" s="24"/>
    </row>
    <row r="286" spans="2:16" x14ac:dyDescent="0.2">
      <c r="B286" s="13">
        <f t="shared" si="50"/>
        <v>53693</v>
      </c>
      <c r="C286" s="19">
        <f t="shared" si="44"/>
        <v>0</v>
      </c>
      <c r="D286" s="3" t="e">
        <f t="shared" si="51"/>
        <v>#NUM!</v>
      </c>
      <c r="E286" s="12" t="e">
        <f t="shared" si="53"/>
        <v>#NUM!</v>
      </c>
      <c r="F286" s="3" t="e">
        <f t="shared" si="45"/>
        <v>#NUM!</v>
      </c>
      <c r="G286" s="12" t="e">
        <f t="shared" si="46"/>
        <v>#NUM!</v>
      </c>
      <c r="H286" s="14">
        <f>'Aktualny Kredyt'!H286</f>
        <v>0</v>
      </c>
      <c r="I286" s="3">
        <f t="shared" si="47"/>
        <v>0</v>
      </c>
      <c r="J286" s="3" t="e">
        <f t="shared" si="54"/>
        <v>#NUM!</v>
      </c>
      <c r="K286" s="5">
        <f t="shared" si="52"/>
        <v>277</v>
      </c>
      <c r="L286" s="3" t="e">
        <f t="shared" si="48"/>
        <v>#NUM!</v>
      </c>
      <c r="M286" s="12" t="e">
        <f t="shared" si="49"/>
        <v>#NUM!</v>
      </c>
      <c r="N286" s="24"/>
      <c r="O286" s="24"/>
      <c r="P286" s="24"/>
    </row>
    <row r="287" spans="2:16" x14ac:dyDescent="0.2">
      <c r="B287" s="13">
        <f t="shared" si="50"/>
        <v>53724</v>
      </c>
      <c r="C287" s="19">
        <f t="shared" si="44"/>
        <v>0</v>
      </c>
      <c r="D287" s="3" t="e">
        <f t="shared" si="51"/>
        <v>#NUM!</v>
      </c>
      <c r="E287" s="12" t="e">
        <f t="shared" si="53"/>
        <v>#NUM!</v>
      </c>
      <c r="F287" s="3" t="e">
        <f t="shared" si="45"/>
        <v>#NUM!</v>
      </c>
      <c r="G287" s="12" t="e">
        <f t="shared" si="46"/>
        <v>#NUM!</v>
      </c>
      <c r="H287" s="14">
        <f>'Aktualny Kredyt'!H287</f>
        <v>0</v>
      </c>
      <c r="I287" s="3">
        <f t="shared" si="47"/>
        <v>0</v>
      </c>
      <c r="J287" s="3" t="e">
        <f t="shared" si="54"/>
        <v>#NUM!</v>
      </c>
      <c r="K287" s="5">
        <f t="shared" si="52"/>
        <v>278</v>
      </c>
      <c r="L287" s="3" t="e">
        <f t="shared" si="48"/>
        <v>#NUM!</v>
      </c>
      <c r="M287" s="12" t="e">
        <f t="shared" si="49"/>
        <v>#NUM!</v>
      </c>
      <c r="N287" s="24"/>
      <c r="O287" s="24"/>
      <c r="P287" s="24"/>
    </row>
    <row r="288" spans="2:16" x14ac:dyDescent="0.2">
      <c r="B288" s="13">
        <f t="shared" si="50"/>
        <v>53752</v>
      </c>
      <c r="C288" s="19">
        <f t="shared" si="44"/>
        <v>0</v>
      </c>
      <c r="D288" s="3" t="e">
        <f t="shared" si="51"/>
        <v>#NUM!</v>
      </c>
      <c r="E288" s="12" t="e">
        <f t="shared" si="53"/>
        <v>#NUM!</v>
      </c>
      <c r="F288" s="3" t="e">
        <f t="shared" si="45"/>
        <v>#NUM!</v>
      </c>
      <c r="G288" s="12" t="e">
        <f t="shared" si="46"/>
        <v>#NUM!</v>
      </c>
      <c r="H288" s="14">
        <f>'Aktualny Kredyt'!H288</f>
        <v>0</v>
      </c>
      <c r="I288" s="3">
        <f t="shared" si="47"/>
        <v>0</v>
      </c>
      <c r="J288" s="3" t="e">
        <f t="shared" si="54"/>
        <v>#NUM!</v>
      </c>
      <c r="K288" s="5">
        <f t="shared" si="52"/>
        <v>279</v>
      </c>
      <c r="L288" s="3" t="e">
        <f t="shared" si="48"/>
        <v>#NUM!</v>
      </c>
      <c r="M288" s="12" t="e">
        <f t="shared" si="49"/>
        <v>#NUM!</v>
      </c>
      <c r="N288" s="24"/>
      <c r="O288" s="24"/>
      <c r="P288" s="24"/>
    </row>
    <row r="289" spans="2:16" x14ac:dyDescent="0.2">
      <c r="B289" s="13">
        <f t="shared" si="50"/>
        <v>53783</v>
      </c>
      <c r="C289" s="19">
        <f t="shared" si="44"/>
        <v>0</v>
      </c>
      <c r="D289" s="3" t="e">
        <f t="shared" si="51"/>
        <v>#NUM!</v>
      </c>
      <c r="E289" s="12" t="e">
        <f t="shared" si="53"/>
        <v>#NUM!</v>
      </c>
      <c r="F289" s="3" t="e">
        <f t="shared" si="45"/>
        <v>#NUM!</v>
      </c>
      <c r="G289" s="12" t="e">
        <f t="shared" si="46"/>
        <v>#NUM!</v>
      </c>
      <c r="H289" s="14">
        <f>'Aktualny Kredyt'!H289</f>
        <v>0</v>
      </c>
      <c r="I289" s="3">
        <f t="shared" si="47"/>
        <v>0</v>
      </c>
      <c r="J289" s="3" t="e">
        <f t="shared" si="54"/>
        <v>#NUM!</v>
      </c>
      <c r="K289" s="5">
        <f t="shared" si="52"/>
        <v>280</v>
      </c>
      <c r="L289" s="3" t="e">
        <f t="shared" si="48"/>
        <v>#NUM!</v>
      </c>
      <c r="M289" s="12" t="e">
        <f t="shared" si="49"/>
        <v>#NUM!</v>
      </c>
      <c r="N289" s="24"/>
      <c r="O289" s="24"/>
      <c r="P289" s="24"/>
    </row>
    <row r="290" spans="2:16" x14ac:dyDescent="0.2">
      <c r="B290" s="13">
        <f t="shared" si="50"/>
        <v>53813</v>
      </c>
      <c r="C290" s="19">
        <f t="shared" si="44"/>
        <v>0</v>
      </c>
      <c r="D290" s="3" t="e">
        <f t="shared" si="51"/>
        <v>#NUM!</v>
      </c>
      <c r="E290" s="12" t="e">
        <f t="shared" si="53"/>
        <v>#NUM!</v>
      </c>
      <c r="F290" s="3" t="e">
        <f t="shared" si="45"/>
        <v>#NUM!</v>
      </c>
      <c r="G290" s="12" t="e">
        <f t="shared" si="46"/>
        <v>#NUM!</v>
      </c>
      <c r="H290" s="14">
        <f>'Aktualny Kredyt'!H290</f>
        <v>0</v>
      </c>
      <c r="I290" s="3">
        <f t="shared" si="47"/>
        <v>0</v>
      </c>
      <c r="J290" s="3" t="e">
        <f t="shared" si="54"/>
        <v>#NUM!</v>
      </c>
      <c r="K290" s="5">
        <f t="shared" si="52"/>
        <v>281</v>
      </c>
      <c r="L290" s="3" t="e">
        <f t="shared" si="48"/>
        <v>#NUM!</v>
      </c>
      <c r="M290" s="12" t="e">
        <f t="shared" si="49"/>
        <v>#NUM!</v>
      </c>
      <c r="N290" s="24"/>
      <c r="O290" s="24"/>
      <c r="P290" s="24"/>
    </row>
    <row r="291" spans="2:16" x14ac:dyDescent="0.2">
      <c r="B291" s="13">
        <f t="shared" si="50"/>
        <v>53844</v>
      </c>
      <c r="C291" s="19">
        <f t="shared" si="44"/>
        <v>0</v>
      </c>
      <c r="D291" s="3" t="e">
        <f t="shared" si="51"/>
        <v>#NUM!</v>
      </c>
      <c r="E291" s="12" t="e">
        <f t="shared" si="53"/>
        <v>#NUM!</v>
      </c>
      <c r="F291" s="3" t="e">
        <f t="shared" si="45"/>
        <v>#NUM!</v>
      </c>
      <c r="G291" s="12" t="e">
        <f t="shared" si="46"/>
        <v>#NUM!</v>
      </c>
      <c r="H291" s="14">
        <f>'Aktualny Kredyt'!H291</f>
        <v>0</v>
      </c>
      <c r="I291" s="3">
        <f t="shared" si="47"/>
        <v>0</v>
      </c>
      <c r="J291" s="3" t="e">
        <f t="shared" si="54"/>
        <v>#NUM!</v>
      </c>
      <c r="K291" s="5">
        <f t="shared" si="52"/>
        <v>282</v>
      </c>
      <c r="L291" s="3" t="e">
        <f t="shared" si="48"/>
        <v>#NUM!</v>
      </c>
      <c r="M291" s="12" t="e">
        <f t="shared" si="49"/>
        <v>#NUM!</v>
      </c>
      <c r="N291" s="24"/>
      <c r="O291" s="24"/>
      <c r="P291" s="24"/>
    </row>
    <row r="292" spans="2:16" x14ac:dyDescent="0.2">
      <c r="B292" s="13">
        <f t="shared" si="50"/>
        <v>53874</v>
      </c>
      <c r="C292" s="19">
        <f t="shared" si="44"/>
        <v>0</v>
      </c>
      <c r="D292" s="3" t="e">
        <f t="shared" si="51"/>
        <v>#NUM!</v>
      </c>
      <c r="E292" s="12" t="e">
        <f t="shared" si="53"/>
        <v>#NUM!</v>
      </c>
      <c r="F292" s="3" t="e">
        <f t="shared" si="45"/>
        <v>#NUM!</v>
      </c>
      <c r="G292" s="12" t="e">
        <f t="shared" si="46"/>
        <v>#NUM!</v>
      </c>
      <c r="H292" s="14">
        <f>'Aktualny Kredyt'!H292</f>
        <v>0</v>
      </c>
      <c r="I292" s="3">
        <f t="shared" si="47"/>
        <v>0</v>
      </c>
      <c r="J292" s="3" t="e">
        <f t="shared" si="54"/>
        <v>#NUM!</v>
      </c>
      <c r="K292" s="5">
        <f t="shared" si="52"/>
        <v>283</v>
      </c>
      <c r="L292" s="3" t="e">
        <f t="shared" si="48"/>
        <v>#NUM!</v>
      </c>
      <c r="M292" s="12" t="e">
        <f t="shared" si="49"/>
        <v>#NUM!</v>
      </c>
      <c r="N292" s="24"/>
      <c r="O292" s="24"/>
      <c r="P292" s="24"/>
    </row>
    <row r="293" spans="2:16" x14ac:dyDescent="0.2">
      <c r="B293" s="13">
        <f t="shared" si="50"/>
        <v>53905</v>
      </c>
      <c r="C293" s="19">
        <f t="shared" si="44"/>
        <v>0</v>
      </c>
      <c r="D293" s="3" t="e">
        <f t="shared" si="51"/>
        <v>#NUM!</v>
      </c>
      <c r="E293" s="12" t="e">
        <f t="shared" si="53"/>
        <v>#NUM!</v>
      </c>
      <c r="F293" s="3" t="e">
        <f t="shared" si="45"/>
        <v>#NUM!</v>
      </c>
      <c r="G293" s="12" t="e">
        <f t="shared" si="46"/>
        <v>#NUM!</v>
      </c>
      <c r="H293" s="14">
        <f>'Aktualny Kredyt'!H293</f>
        <v>0</v>
      </c>
      <c r="I293" s="3">
        <f t="shared" si="47"/>
        <v>0</v>
      </c>
      <c r="J293" s="3" t="e">
        <f t="shared" si="54"/>
        <v>#NUM!</v>
      </c>
      <c r="K293" s="5">
        <f t="shared" si="52"/>
        <v>284</v>
      </c>
      <c r="L293" s="3" t="e">
        <f t="shared" si="48"/>
        <v>#NUM!</v>
      </c>
      <c r="M293" s="12" t="e">
        <f t="shared" si="49"/>
        <v>#NUM!</v>
      </c>
      <c r="N293" s="24"/>
      <c r="O293" s="24"/>
      <c r="P293" s="24"/>
    </row>
    <row r="294" spans="2:16" x14ac:dyDescent="0.2">
      <c r="B294" s="13">
        <f t="shared" si="50"/>
        <v>53936</v>
      </c>
      <c r="C294" s="19">
        <f t="shared" si="44"/>
        <v>0</v>
      </c>
      <c r="D294" s="3" t="e">
        <f t="shared" si="51"/>
        <v>#NUM!</v>
      </c>
      <c r="E294" s="12" t="e">
        <f t="shared" si="53"/>
        <v>#NUM!</v>
      </c>
      <c r="F294" s="3" t="e">
        <f t="shared" si="45"/>
        <v>#NUM!</v>
      </c>
      <c r="G294" s="12" t="e">
        <f t="shared" si="46"/>
        <v>#NUM!</v>
      </c>
      <c r="H294" s="14">
        <f>'Aktualny Kredyt'!H294</f>
        <v>0</v>
      </c>
      <c r="I294" s="3">
        <f t="shared" si="47"/>
        <v>0</v>
      </c>
      <c r="J294" s="3" t="e">
        <f t="shared" si="54"/>
        <v>#NUM!</v>
      </c>
      <c r="K294" s="5">
        <f t="shared" si="52"/>
        <v>285</v>
      </c>
      <c r="L294" s="3" t="e">
        <f t="shared" si="48"/>
        <v>#NUM!</v>
      </c>
      <c r="M294" s="12" t="e">
        <f t="shared" si="49"/>
        <v>#NUM!</v>
      </c>
      <c r="N294" s="24"/>
      <c r="O294" s="24"/>
      <c r="P294" s="24"/>
    </row>
    <row r="295" spans="2:16" x14ac:dyDescent="0.2">
      <c r="B295" s="13">
        <f t="shared" si="50"/>
        <v>53966</v>
      </c>
      <c r="C295" s="19">
        <f t="shared" si="44"/>
        <v>0</v>
      </c>
      <c r="D295" s="3" t="e">
        <f t="shared" si="51"/>
        <v>#NUM!</v>
      </c>
      <c r="E295" s="12" t="e">
        <f t="shared" si="53"/>
        <v>#NUM!</v>
      </c>
      <c r="F295" s="3" t="e">
        <f t="shared" si="45"/>
        <v>#NUM!</v>
      </c>
      <c r="G295" s="12" t="e">
        <f t="shared" si="46"/>
        <v>#NUM!</v>
      </c>
      <c r="H295" s="14">
        <f>'Aktualny Kredyt'!H295</f>
        <v>0</v>
      </c>
      <c r="I295" s="3">
        <f t="shared" si="47"/>
        <v>0</v>
      </c>
      <c r="J295" s="3" t="e">
        <f t="shared" si="54"/>
        <v>#NUM!</v>
      </c>
      <c r="K295" s="5">
        <f t="shared" si="52"/>
        <v>286</v>
      </c>
      <c r="L295" s="3" t="e">
        <f t="shared" si="48"/>
        <v>#NUM!</v>
      </c>
      <c r="M295" s="12" t="e">
        <f t="shared" si="49"/>
        <v>#NUM!</v>
      </c>
      <c r="N295" s="24"/>
      <c r="O295" s="24"/>
      <c r="P295" s="24"/>
    </row>
    <row r="296" spans="2:16" x14ac:dyDescent="0.2">
      <c r="B296" s="13">
        <f t="shared" si="50"/>
        <v>53997</v>
      </c>
      <c r="C296" s="19">
        <f t="shared" si="44"/>
        <v>0</v>
      </c>
      <c r="D296" s="3" t="e">
        <f t="shared" si="51"/>
        <v>#NUM!</v>
      </c>
      <c r="E296" s="12" t="e">
        <f t="shared" si="53"/>
        <v>#NUM!</v>
      </c>
      <c r="F296" s="3" t="e">
        <f t="shared" si="45"/>
        <v>#NUM!</v>
      </c>
      <c r="G296" s="12" t="e">
        <f t="shared" si="46"/>
        <v>#NUM!</v>
      </c>
      <c r="H296" s="14">
        <f>'Aktualny Kredyt'!H296</f>
        <v>0</v>
      </c>
      <c r="I296" s="3">
        <f t="shared" si="47"/>
        <v>0</v>
      </c>
      <c r="J296" s="3" t="e">
        <f t="shared" si="54"/>
        <v>#NUM!</v>
      </c>
      <c r="K296" s="5">
        <f t="shared" si="52"/>
        <v>287</v>
      </c>
      <c r="L296" s="3" t="e">
        <f t="shared" si="48"/>
        <v>#NUM!</v>
      </c>
      <c r="M296" s="12" t="e">
        <f t="shared" si="49"/>
        <v>#NUM!</v>
      </c>
      <c r="N296" s="24"/>
      <c r="O296" s="24"/>
      <c r="P296" s="24"/>
    </row>
    <row r="297" spans="2:16" x14ac:dyDescent="0.2">
      <c r="B297" s="13">
        <f t="shared" si="50"/>
        <v>54027</v>
      </c>
      <c r="C297" s="19">
        <f t="shared" si="44"/>
        <v>0</v>
      </c>
      <c r="D297" s="3" t="e">
        <f t="shared" si="51"/>
        <v>#NUM!</v>
      </c>
      <c r="E297" s="12" t="e">
        <f t="shared" si="53"/>
        <v>#NUM!</v>
      </c>
      <c r="F297" s="3" t="e">
        <f t="shared" si="45"/>
        <v>#NUM!</v>
      </c>
      <c r="G297" s="12" t="e">
        <f t="shared" si="46"/>
        <v>#NUM!</v>
      </c>
      <c r="H297" s="14">
        <f>'Aktualny Kredyt'!H297</f>
        <v>0</v>
      </c>
      <c r="I297" s="3">
        <f t="shared" si="47"/>
        <v>0</v>
      </c>
      <c r="J297" s="3" t="e">
        <f t="shared" si="54"/>
        <v>#NUM!</v>
      </c>
      <c r="K297" s="5">
        <f t="shared" si="52"/>
        <v>288</v>
      </c>
      <c r="L297" s="3" t="e">
        <f t="shared" si="48"/>
        <v>#NUM!</v>
      </c>
      <c r="M297" s="12" t="e">
        <f t="shared" si="49"/>
        <v>#NUM!</v>
      </c>
      <c r="N297" s="24"/>
      <c r="O297" s="24"/>
      <c r="P297" s="24"/>
    </row>
    <row r="298" spans="2:16" x14ac:dyDescent="0.2">
      <c r="B298" s="13">
        <f t="shared" si="50"/>
        <v>54058</v>
      </c>
      <c r="C298" s="19">
        <f t="shared" si="44"/>
        <v>0</v>
      </c>
      <c r="D298" s="3" t="e">
        <f t="shared" si="51"/>
        <v>#NUM!</v>
      </c>
      <c r="E298" s="12" t="e">
        <f t="shared" si="53"/>
        <v>#NUM!</v>
      </c>
      <c r="F298" s="3" t="e">
        <f t="shared" si="45"/>
        <v>#NUM!</v>
      </c>
      <c r="G298" s="12" t="e">
        <f t="shared" si="46"/>
        <v>#NUM!</v>
      </c>
      <c r="H298" s="14">
        <f>'Aktualny Kredyt'!H298</f>
        <v>0</v>
      </c>
      <c r="I298" s="3">
        <f t="shared" si="47"/>
        <v>0</v>
      </c>
      <c r="J298" s="3" t="e">
        <f t="shared" si="54"/>
        <v>#NUM!</v>
      </c>
      <c r="K298" s="5">
        <f t="shared" si="52"/>
        <v>289</v>
      </c>
      <c r="L298" s="3" t="e">
        <f t="shared" si="48"/>
        <v>#NUM!</v>
      </c>
      <c r="M298" s="12" t="e">
        <f t="shared" si="49"/>
        <v>#NUM!</v>
      </c>
      <c r="N298" s="24"/>
      <c r="O298" s="24"/>
      <c r="P298" s="24"/>
    </row>
    <row r="299" spans="2:16" x14ac:dyDescent="0.2">
      <c r="B299" s="13">
        <f t="shared" si="50"/>
        <v>54089</v>
      </c>
      <c r="C299" s="19">
        <f t="shared" si="44"/>
        <v>0</v>
      </c>
      <c r="D299" s="3" t="e">
        <f t="shared" si="51"/>
        <v>#NUM!</v>
      </c>
      <c r="E299" s="12" t="e">
        <f t="shared" si="53"/>
        <v>#NUM!</v>
      </c>
      <c r="F299" s="3" t="e">
        <f t="shared" si="45"/>
        <v>#NUM!</v>
      </c>
      <c r="G299" s="12" t="e">
        <f t="shared" si="46"/>
        <v>#NUM!</v>
      </c>
      <c r="H299" s="14">
        <f>'Aktualny Kredyt'!H299</f>
        <v>0</v>
      </c>
      <c r="I299" s="3">
        <f t="shared" si="47"/>
        <v>0</v>
      </c>
      <c r="J299" s="3" t="e">
        <f t="shared" si="54"/>
        <v>#NUM!</v>
      </c>
      <c r="K299" s="5">
        <f t="shared" si="52"/>
        <v>290</v>
      </c>
      <c r="L299" s="3" t="e">
        <f t="shared" si="48"/>
        <v>#NUM!</v>
      </c>
      <c r="M299" s="12" t="e">
        <f t="shared" si="49"/>
        <v>#NUM!</v>
      </c>
      <c r="N299" s="24"/>
      <c r="O299" s="24"/>
      <c r="P299" s="24"/>
    </row>
    <row r="300" spans="2:16" x14ac:dyDescent="0.2">
      <c r="B300" s="13">
        <f t="shared" si="50"/>
        <v>54118</v>
      </c>
      <c r="C300" s="19">
        <f t="shared" si="44"/>
        <v>0</v>
      </c>
      <c r="D300" s="3" t="e">
        <f t="shared" si="51"/>
        <v>#NUM!</v>
      </c>
      <c r="E300" s="12" t="e">
        <f t="shared" si="53"/>
        <v>#NUM!</v>
      </c>
      <c r="F300" s="3" t="e">
        <f t="shared" si="45"/>
        <v>#NUM!</v>
      </c>
      <c r="G300" s="12" t="e">
        <f t="shared" si="46"/>
        <v>#NUM!</v>
      </c>
      <c r="H300" s="14">
        <f>'Aktualny Kredyt'!H300</f>
        <v>0</v>
      </c>
      <c r="I300" s="3">
        <f t="shared" si="47"/>
        <v>0</v>
      </c>
      <c r="J300" s="3" t="e">
        <f t="shared" si="54"/>
        <v>#NUM!</v>
      </c>
      <c r="K300" s="5">
        <f t="shared" si="52"/>
        <v>291</v>
      </c>
      <c r="L300" s="3" t="e">
        <f t="shared" si="48"/>
        <v>#NUM!</v>
      </c>
      <c r="M300" s="12" t="e">
        <f t="shared" si="49"/>
        <v>#NUM!</v>
      </c>
      <c r="N300" s="24"/>
      <c r="O300" s="24"/>
      <c r="P300" s="24"/>
    </row>
    <row r="301" spans="2:16" x14ac:dyDescent="0.2">
      <c r="B301" s="13">
        <f t="shared" si="50"/>
        <v>54149</v>
      </c>
      <c r="C301" s="19">
        <f t="shared" si="44"/>
        <v>0</v>
      </c>
      <c r="D301" s="3" t="e">
        <f t="shared" si="51"/>
        <v>#NUM!</v>
      </c>
      <c r="E301" s="12" t="e">
        <f t="shared" si="53"/>
        <v>#NUM!</v>
      </c>
      <c r="F301" s="3" t="e">
        <f t="shared" si="45"/>
        <v>#NUM!</v>
      </c>
      <c r="G301" s="12" t="e">
        <f t="shared" si="46"/>
        <v>#NUM!</v>
      </c>
      <c r="H301" s="14">
        <f>'Aktualny Kredyt'!H301</f>
        <v>0</v>
      </c>
      <c r="I301" s="3">
        <f t="shared" si="47"/>
        <v>0</v>
      </c>
      <c r="J301" s="3" t="e">
        <f t="shared" si="54"/>
        <v>#NUM!</v>
      </c>
      <c r="K301" s="5">
        <f t="shared" si="52"/>
        <v>292</v>
      </c>
      <c r="L301" s="3" t="e">
        <f t="shared" si="48"/>
        <v>#NUM!</v>
      </c>
      <c r="M301" s="12" t="e">
        <f t="shared" si="49"/>
        <v>#NUM!</v>
      </c>
      <c r="N301" s="24"/>
      <c r="O301" s="24"/>
      <c r="P301" s="24"/>
    </row>
    <row r="302" spans="2:16" x14ac:dyDescent="0.2">
      <c r="B302" s="13">
        <f t="shared" si="50"/>
        <v>54179</v>
      </c>
      <c r="C302" s="19">
        <f t="shared" si="44"/>
        <v>0</v>
      </c>
      <c r="D302" s="3" t="e">
        <f t="shared" si="51"/>
        <v>#NUM!</v>
      </c>
      <c r="E302" s="12" t="e">
        <f t="shared" si="53"/>
        <v>#NUM!</v>
      </c>
      <c r="F302" s="3" t="e">
        <f t="shared" si="45"/>
        <v>#NUM!</v>
      </c>
      <c r="G302" s="12" t="e">
        <f t="shared" si="46"/>
        <v>#NUM!</v>
      </c>
      <c r="H302" s="14">
        <f>'Aktualny Kredyt'!H302</f>
        <v>0</v>
      </c>
      <c r="I302" s="3">
        <f t="shared" si="47"/>
        <v>0</v>
      </c>
      <c r="J302" s="3" t="e">
        <f t="shared" si="54"/>
        <v>#NUM!</v>
      </c>
      <c r="K302" s="5">
        <f t="shared" si="52"/>
        <v>293</v>
      </c>
      <c r="L302" s="3" t="e">
        <f t="shared" si="48"/>
        <v>#NUM!</v>
      </c>
      <c r="M302" s="12" t="e">
        <f t="shared" si="49"/>
        <v>#NUM!</v>
      </c>
      <c r="N302" s="24"/>
      <c r="O302" s="24"/>
      <c r="P302" s="24"/>
    </row>
    <row r="303" spans="2:16" x14ac:dyDescent="0.2">
      <c r="B303" s="13">
        <f t="shared" si="50"/>
        <v>54210</v>
      </c>
      <c r="C303" s="19">
        <f t="shared" si="44"/>
        <v>0</v>
      </c>
      <c r="D303" s="3" t="e">
        <f t="shared" si="51"/>
        <v>#NUM!</v>
      </c>
      <c r="E303" s="12" t="e">
        <f t="shared" si="53"/>
        <v>#NUM!</v>
      </c>
      <c r="F303" s="3" t="e">
        <f t="shared" si="45"/>
        <v>#NUM!</v>
      </c>
      <c r="G303" s="12" t="e">
        <f t="shared" si="46"/>
        <v>#NUM!</v>
      </c>
      <c r="H303" s="14">
        <f>'Aktualny Kredyt'!H303</f>
        <v>0</v>
      </c>
      <c r="I303" s="3">
        <f t="shared" si="47"/>
        <v>0</v>
      </c>
      <c r="J303" s="3" t="e">
        <f t="shared" si="54"/>
        <v>#NUM!</v>
      </c>
      <c r="K303" s="5">
        <f t="shared" si="52"/>
        <v>294</v>
      </c>
      <c r="L303" s="3" t="e">
        <f t="shared" si="48"/>
        <v>#NUM!</v>
      </c>
      <c r="M303" s="12" t="e">
        <f t="shared" si="49"/>
        <v>#NUM!</v>
      </c>
      <c r="N303" s="24"/>
      <c r="O303" s="24"/>
      <c r="P303" s="24"/>
    </row>
    <row r="304" spans="2:16" x14ac:dyDescent="0.2">
      <c r="B304" s="13">
        <f t="shared" si="50"/>
        <v>54240</v>
      </c>
      <c r="C304" s="19">
        <f t="shared" si="44"/>
        <v>0</v>
      </c>
      <c r="D304" s="3" t="e">
        <f t="shared" si="51"/>
        <v>#NUM!</v>
      </c>
      <c r="E304" s="12" t="e">
        <f t="shared" si="53"/>
        <v>#NUM!</v>
      </c>
      <c r="F304" s="3" t="e">
        <f t="shared" si="45"/>
        <v>#NUM!</v>
      </c>
      <c r="G304" s="12" t="e">
        <f t="shared" si="46"/>
        <v>#NUM!</v>
      </c>
      <c r="H304" s="14">
        <f>'Aktualny Kredyt'!H304</f>
        <v>0</v>
      </c>
      <c r="I304" s="3">
        <f t="shared" si="47"/>
        <v>0</v>
      </c>
      <c r="J304" s="3" t="e">
        <f t="shared" si="54"/>
        <v>#NUM!</v>
      </c>
      <c r="K304" s="5">
        <f t="shared" si="52"/>
        <v>295</v>
      </c>
      <c r="L304" s="3" t="e">
        <f t="shared" si="48"/>
        <v>#NUM!</v>
      </c>
      <c r="M304" s="12" t="e">
        <f t="shared" si="49"/>
        <v>#NUM!</v>
      </c>
      <c r="N304" s="24"/>
      <c r="O304" s="24"/>
      <c r="P304" s="24"/>
    </row>
    <row r="305" spans="2:16" x14ac:dyDescent="0.2">
      <c r="B305" s="13">
        <f t="shared" si="50"/>
        <v>54271</v>
      </c>
      <c r="C305" s="19">
        <f t="shared" si="44"/>
        <v>0</v>
      </c>
      <c r="D305" s="3" t="e">
        <f t="shared" si="51"/>
        <v>#NUM!</v>
      </c>
      <c r="E305" s="12" t="e">
        <f t="shared" si="53"/>
        <v>#NUM!</v>
      </c>
      <c r="F305" s="3" t="e">
        <f t="shared" si="45"/>
        <v>#NUM!</v>
      </c>
      <c r="G305" s="12" t="e">
        <f t="shared" si="46"/>
        <v>#NUM!</v>
      </c>
      <c r="H305" s="14">
        <f>'Aktualny Kredyt'!H305</f>
        <v>0</v>
      </c>
      <c r="I305" s="3">
        <f t="shared" si="47"/>
        <v>0</v>
      </c>
      <c r="J305" s="3" t="e">
        <f t="shared" si="54"/>
        <v>#NUM!</v>
      </c>
      <c r="K305" s="5">
        <f t="shared" si="52"/>
        <v>296</v>
      </c>
      <c r="L305" s="3" t="e">
        <f t="shared" si="48"/>
        <v>#NUM!</v>
      </c>
      <c r="M305" s="12" t="e">
        <f t="shared" si="49"/>
        <v>#NUM!</v>
      </c>
      <c r="N305" s="24"/>
      <c r="O305" s="24"/>
      <c r="P305" s="24"/>
    </row>
    <row r="306" spans="2:16" x14ac:dyDescent="0.2">
      <c r="B306" s="13">
        <f t="shared" si="50"/>
        <v>54302</v>
      </c>
      <c r="C306" s="19">
        <f t="shared" si="44"/>
        <v>0</v>
      </c>
      <c r="D306" s="3" t="e">
        <f t="shared" si="51"/>
        <v>#NUM!</v>
      </c>
      <c r="E306" s="12" t="e">
        <f t="shared" si="53"/>
        <v>#NUM!</v>
      </c>
      <c r="F306" s="3" t="e">
        <f t="shared" si="45"/>
        <v>#NUM!</v>
      </c>
      <c r="G306" s="12" t="e">
        <f t="shared" si="46"/>
        <v>#NUM!</v>
      </c>
      <c r="H306" s="14">
        <f>'Aktualny Kredyt'!H306</f>
        <v>0</v>
      </c>
      <c r="I306" s="3">
        <f t="shared" si="47"/>
        <v>0</v>
      </c>
      <c r="J306" s="3" t="e">
        <f t="shared" si="54"/>
        <v>#NUM!</v>
      </c>
      <c r="K306" s="5">
        <f t="shared" si="52"/>
        <v>297</v>
      </c>
      <c r="L306" s="3" t="e">
        <f t="shared" si="48"/>
        <v>#NUM!</v>
      </c>
      <c r="M306" s="12" t="e">
        <f t="shared" si="49"/>
        <v>#NUM!</v>
      </c>
      <c r="N306" s="24"/>
      <c r="O306" s="24"/>
      <c r="P306" s="24"/>
    </row>
    <row r="307" spans="2:16" x14ac:dyDescent="0.2">
      <c r="B307" s="13">
        <f t="shared" si="50"/>
        <v>54332</v>
      </c>
      <c r="C307" s="19">
        <f t="shared" si="44"/>
        <v>0</v>
      </c>
      <c r="D307" s="3" t="e">
        <f t="shared" si="51"/>
        <v>#NUM!</v>
      </c>
      <c r="E307" s="12" t="e">
        <f t="shared" si="53"/>
        <v>#NUM!</v>
      </c>
      <c r="F307" s="3" t="e">
        <f t="shared" si="45"/>
        <v>#NUM!</v>
      </c>
      <c r="G307" s="12" t="e">
        <f t="shared" si="46"/>
        <v>#NUM!</v>
      </c>
      <c r="H307" s="14">
        <f>'Aktualny Kredyt'!H307</f>
        <v>0</v>
      </c>
      <c r="I307" s="3">
        <f t="shared" si="47"/>
        <v>0</v>
      </c>
      <c r="J307" s="3" t="e">
        <f t="shared" si="54"/>
        <v>#NUM!</v>
      </c>
      <c r="K307" s="5">
        <f t="shared" si="52"/>
        <v>298</v>
      </c>
      <c r="L307" s="3" t="e">
        <f t="shared" si="48"/>
        <v>#NUM!</v>
      </c>
      <c r="M307" s="12" t="e">
        <f t="shared" si="49"/>
        <v>#NUM!</v>
      </c>
      <c r="N307" s="24"/>
      <c r="O307" s="24"/>
      <c r="P307" s="24"/>
    </row>
    <row r="308" spans="2:16" x14ac:dyDescent="0.2">
      <c r="B308" s="13">
        <f t="shared" si="50"/>
        <v>54363</v>
      </c>
      <c r="C308" s="19">
        <f t="shared" si="44"/>
        <v>0</v>
      </c>
      <c r="D308" s="3" t="e">
        <f t="shared" si="51"/>
        <v>#NUM!</v>
      </c>
      <c r="E308" s="12" t="e">
        <f t="shared" si="53"/>
        <v>#NUM!</v>
      </c>
      <c r="F308" s="3" t="e">
        <f t="shared" si="45"/>
        <v>#NUM!</v>
      </c>
      <c r="G308" s="12" t="e">
        <f t="shared" si="46"/>
        <v>#NUM!</v>
      </c>
      <c r="H308" s="14">
        <f>'Aktualny Kredyt'!H308</f>
        <v>0</v>
      </c>
      <c r="I308" s="3">
        <f t="shared" si="47"/>
        <v>0</v>
      </c>
      <c r="J308" s="3" t="e">
        <f t="shared" si="54"/>
        <v>#NUM!</v>
      </c>
      <c r="K308" s="5">
        <f t="shared" si="52"/>
        <v>299</v>
      </c>
      <c r="L308" s="3" t="e">
        <f t="shared" si="48"/>
        <v>#NUM!</v>
      </c>
      <c r="M308" s="12" t="e">
        <f t="shared" si="49"/>
        <v>#NUM!</v>
      </c>
      <c r="N308" s="24"/>
      <c r="O308" s="24"/>
      <c r="P308" s="24"/>
    </row>
    <row r="309" spans="2:16" x14ac:dyDescent="0.2">
      <c r="B309" s="13">
        <f t="shared" si="50"/>
        <v>54393</v>
      </c>
      <c r="C309" s="19">
        <f t="shared" si="44"/>
        <v>0</v>
      </c>
      <c r="D309" s="3" t="e">
        <f t="shared" si="51"/>
        <v>#NUM!</v>
      </c>
      <c r="E309" s="12" t="e">
        <f t="shared" si="53"/>
        <v>#NUM!</v>
      </c>
      <c r="F309" s="3" t="e">
        <f t="shared" si="45"/>
        <v>#NUM!</v>
      </c>
      <c r="G309" s="12" t="e">
        <f t="shared" si="46"/>
        <v>#NUM!</v>
      </c>
      <c r="H309" s="14">
        <f>'Aktualny Kredyt'!H309</f>
        <v>0</v>
      </c>
      <c r="I309" s="3">
        <f t="shared" si="47"/>
        <v>0</v>
      </c>
      <c r="J309" s="3" t="e">
        <f t="shared" si="54"/>
        <v>#NUM!</v>
      </c>
      <c r="K309" s="5">
        <f t="shared" si="52"/>
        <v>300</v>
      </c>
      <c r="L309" s="3" t="e">
        <f t="shared" si="48"/>
        <v>#NUM!</v>
      </c>
      <c r="M309" s="12" t="e">
        <f t="shared" si="49"/>
        <v>#NUM!</v>
      </c>
      <c r="N309" s="24"/>
      <c r="O309" s="24"/>
      <c r="P309" s="24"/>
    </row>
    <row r="310" spans="2:16" x14ac:dyDescent="0.2">
      <c r="B310" s="13">
        <f t="shared" si="50"/>
        <v>54424</v>
      </c>
      <c r="C310" s="19">
        <f t="shared" si="44"/>
        <v>0</v>
      </c>
      <c r="D310" s="3" t="e">
        <f t="shared" si="51"/>
        <v>#NUM!</v>
      </c>
      <c r="E310" s="12" t="e">
        <f t="shared" si="53"/>
        <v>#NUM!</v>
      </c>
      <c r="F310" s="3" t="e">
        <f t="shared" si="45"/>
        <v>#NUM!</v>
      </c>
      <c r="G310" s="12" t="e">
        <f t="shared" si="46"/>
        <v>#NUM!</v>
      </c>
      <c r="H310" s="14">
        <f>'Aktualny Kredyt'!H310</f>
        <v>0</v>
      </c>
      <c r="I310" s="3">
        <f t="shared" si="47"/>
        <v>0</v>
      </c>
      <c r="J310" s="3" t="e">
        <f t="shared" si="54"/>
        <v>#NUM!</v>
      </c>
      <c r="K310" s="5">
        <f t="shared" si="52"/>
        <v>301</v>
      </c>
      <c r="L310" s="3" t="e">
        <f t="shared" si="48"/>
        <v>#NUM!</v>
      </c>
      <c r="M310" s="12" t="e">
        <f t="shared" si="49"/>
        <v>#NUM!</v>
      </c>
      <c r="N310" s="24"/>
      <c r="O310" s="24"/>
      <c r="P310" s="24"/>
    </row>
    <row r="311" spans="2:16" x14ac:dyDescent="0.2">
      <c r="B311" s="13">
        <f t="shared" si="50"/>
        <v>54455</v>
      </c>
      <c r="C311" s="19">
        <f t="shared" si="44"/>
        <v>0</v>
      </c>
      <c r="D311" s="3" t="e">
        <f t="shared" si="51"/>
        <v>#NUM!</v>
      </c>
      <c r="E311" s="12" t="e">
        <f t="shared" si="53"/>
        <v>#NUM!</v>
      </c>
      <c r="F311" s="3" t="e">
        <f t="shared" si="45"/>
        <v>#NUM!</v>
      </c>
      <c r="G311" s="12" t="e">
        <f t="shared" si="46"/>
        <v>#NUM!</v>
      </c>
      <c r="H311" s="14">
        <f>'Aktualny Kredyt'!H311</f>
        <v>0</v>
      </c>
      <c r="I311" s="3">
        <f t="shared" si="47"/>
        <v>0</v>
      </c>
      <c r="J311" s="3" t="e">
        <f t="shared" si="54"/>
        <v>#NUM!</v>
      </c>
      <c r="K311" s="5">
        <f t="shared" si="52"/>
        <v>302</v>
      </c>
      <c r="L311" s="3" t="e">
        <f t="shared" si="48"/>
        <v>#NUM!</v>
      </c>
      <c r="M311" s="12" t="e">
        <f t="shared" si="49"/>
        <v>#NUM!</v>
      </c>
      <c r="N311" s="24"/>
      <c r="O311" s="24"/>
      <c r="P311" s="24"/>
    </row>
    <row r="312" spans="2:16" x14ac:dyDescent="0.2">
      <c r="B312" s="13">
        <f t="shared" si="50"/>
        <v>54483</v>
      </c>
      <c r="C312" s="19">
        <f t="shared" si="44"/>
        <v>0</v>
      </c>
      <c r="D312" s="3" t="e">
        <f t="shared" si="51"/>
        <v>#NUM!</v>
      </c>
      <c r="E312" s="12" t="e">
        <f t="shared" si="53"/>
        <v>#NUM!</v>
      </c>
      <c r="F312" s="3" t="e">
        <f t="shared" si="45"/>
        <v>#NUM!</v>
      </c>
      <c r="G312" s="12" t="e">
        <f t="shared" si="46"/>
        <v>#NUM!</v>
      </c>
      <c r="H312" s="14">
        <f>'Aktualny Kredyt'!H312</f>
        <v>0</v>
      </c>
      <c r="I312" s="3">
        <f t="shared" si="47"/>
        <v>0</v>
      </c>
      <c r="J312" s="3" t="e">
        <f t="shared" si="54"/>
        <v>#NUM!</v>
      </c>
      <c r="K312" s="5">
        <f t="shared" si="52"/>
        <v>303</v>
      </c>
      <c r="L312" s="3" t="e">
        <f t="shared" si="48"/>
        <v>#NUM!</v>
      </c>
      <c r="M312" s="12" t="e">
        <f t="shared" si="49"/>
        <v>#NUM!</v>
      </c>
      <c r="N312" s="24"/>
      <c r="O312" s="24"/>
      <c r="P312" s="24"/>
    </row>
    <row r="313" spans="2:16" x14ac:dyDescent="0.2">
      <c r="B313" s="13">
        <f t="shared" si="50"/>
        <v>54514</v>
      </c>
      <c r="C313" s="19">
        <f t="shared" si="44"/>
        <v>0</v>
      </c>
      <c r="D313" s="3" t="e">
        <f t="shared" si="51"/>
        <v>#NUM!</v>
      </c>
      <c r="E313" s="12" t="e">
        <f t="shared" si="53"/>
        <v>#NUM!</v>
      </c>
      <c r="F313" s="3" t="e">
        <f t="shared" si="45"/>
        <v>#NUM!</v>
      </c>
      <c r="G313" s="12" t="e">
        <f t="shared" si="46"/>
        <v>#NUM!</v>
      </c>
      <c r="H313" s="14">
        <f>'Aktualny Kredyt'!H313</f>
        <v>0</v>
      </c>
      <c r="I313" s="3">
        <f t="shared" si="47"/>
        <v>0</v>
      </c>
      <c r="J313" s="3" t="e">
        <f t="shared" si="54"/>
        <v>#NUM!</v>
      </c>
      <c r="K313" s="5">
        <f t="shared" si="52"/>
        <v>304</v>
      </c>
      <c r="L313" s="3" t="e">
        <f t="shared" si="48"/>
        <v>#NUM!</v>
      </c>
      <c r="M313" s="12" t="e">
        <f t="shared" si="49"/>
        <v>#NUM!</v>
      </c>
      <c r="N313" s="24"/>
      <c r="O313" s="24"/>
      <c r="P313" s="24"/>
    </row>
    <row r="314" spans="2:16" x14ac:dyDescent="0.2">
      <c r="B314" s="13">
        <f t="shared" si="50"/>
        <v>54544</v>
      </c>
      <c r="C314" s="19">
        <f t="shared" si="44"/>
        <v>0</v>
      </c>
      <c r="D314" s="3" t="e">
        <f t="shared" si="51"/>
        <v>#NUM!</v>
      </c>
      <c r="E314" s="12" t="e">
        <f t="shared" si="53"/>
        <v>#NUM!</v>
      </c>
      <c r="F314" s="3" t="e">
        <f t="shared" si="45"/>
        <v>#NUM!</v>
      </c>
      <c r="G314" s="12" t="e">
        <f t="shared" si="46"/>
        <v>#NUM!</v>
      </c>
      <c r="H314" s="14">
        <f>'Aktualny Kredyt'!H314</f>
        <v>0</v>
      </c>
      <c r="I314" s="3">
        <f t="shared" si="47"/>
        <v>0</v>
      </c>
      <c r="J314" s="3" t="e">
        <f t="shared" si="54"/>
        <v>#NUM!</v>
      </c>
      <c r="K314" s="5">
        <f t="shared" si="52"/>
        <v>305</v>
      </c>
      <c r="L314" s="3" t="e">
        <f t="shared" si="48"/>
        <v>#NUM!</v>
      </c>
      <c r="M314" s="12" t="e">
        <f t="shared" si="49"/>
        <v>#NUM!</v>
      </c>
      <c r="N314" s="24"/>
      <c r="O314" s="24"/>
      <c r="P314" s="24"/>
    </row>
    <row r="315" spans="2:16" x14ac:dyDescent="0.2">
      <c r="B315" s="13">
        <f t="shared" si="50"/>
        <v>54575</v>
      </c>
      <c r="C315" s="19">
        <f t="shared" si="44"/>
        <v>0</v>
      </c>
      <c r="D315" s="3" t="e">
        <f t="shared" si="51"/>
        <v>#NUM!</v>
      </c>
      <c r="E315" s="12" t="e">
        <f t="shared" si="53"/>
        <v>#NUM!</v>
      </c>
      <c r="F315" s="3" t="e">
        <f t="shared" si="45"/>
        <v>#NUM!</v>
      </c>
      <c r="G315" s="12" t="e">
        <f t="shared" si="46"/>
        <v>#NUM!</v>
      </c>
      <c r="H315" s="14">
        <f>'Aktualny Kredyt'!H315</f>
        <v>0</v>
      </c>
      <c r="I315" s="3">
        <f t="shared" si="47"/>
        <v>0</v>
      </c>
      <c r="J315" s="3" t="e">
        <f t="shared" si="54"/>
        <v>#NUM!</v>
      </c>
      <c r="K315" s="5">
        <f t="shared" si="52"/>
        <v>306</v>
      </c>
      <c r="L315" s="3" t="e">
        <f t="shared" si="48"/>
        <v>#NUM!</v>
      </c>
      <c r="M315" s="12" t="e">
        <f t="shared" si="49"/>
        <v>#NUM!</v>
      </c>
      <c r="N315" s="24"/>
      <c r="O315" s="24"/>
      <c r="P315" s="24"/>
    </row>
    <row r="316" spans="2:16" x14ac:dyDescent="0.2">
      <c r="B316" s="13">
        <f t="shared" si="50"/>
        <v>54605</v>
      </c>
      <c r="C316" s="19">
        <f t="shared" si="44"/>
        <v>0</v>
      </c>
      <c r="D316" s="3" t="e">
        <f t="shared" si="51"/>
        <v>#NUM!</v>
      </c>
      <c r="E316" s="12" t="e">
        <f t="shared" si="53"/>
        <v>#NUM!</v>
      </c>
      <c r="F316" s="3" t="e">
        <f t="shared" si="45"/>
        <v>#NUM!</v>
      </c>
      <c r="G316" s="12" t="e">
        <f t="shared" si="46"/>
        <v>#NUM!</v>
      </c>
      <c r="H316" s="14">
        <f>'Aktualny Kredyt'!H316</f>
        <v>0</v>
      </c>
      <c r="I316" s="3">
        <f t="shared" si="47"/>
        <v>0</v>
      </c>
      <c r="J316" s="3" t="e">
        <f t="shared" si="54"/>
        <v>#NUM!</v>
      </c>
      <c r="K316" s="5">
        <f t="shared" si="52"/>
        <v>307</v>
      </c>
      <c r="L316" s="3" t="e">
        <f t="shared" si="48"/>
        <v>#NUM!</v>
      </c>
      <c r="M316" s="12" t="e">
        <f t="shared" si="49"/>
        <v>#NUM!</v>
      </c>
      <c r="N316" s="24"/>
      <c r="O316" s="24"/>
      <c r="P316" s="24"/>
    </row>
    <row r="317" spans="2:16" x14ac:dyDescent="0.2">
      <c r="B317" s="13">
        <f t="shared" si="50"/>
        <v>54636</v>
      </c>
      <c r="C317" s="19">
        <f t="shared" si="44"/>
        <v>0</v>
      </c>
      <c r="D317" s="3" t="e">
        <f t="shared" si="51"/>
        <v>#NUM!</v>
      </c>
      <c r="E317" s="12" t="e">
        <f t="shared" si="53"/>
        <v>#NUM!</v>
      </c>
      <c r="F317" s="3" t="e">
        <f t="shared" si="45"/>
        <v>#NUM!</v>
      </c>
      <c r="G317" s="12" t="e">
        <f t="shared" si="46"/>
        <v>#NUM!</v>
      </c>
      <c r="H317" s="14">
        <f>'Aktualny Kredyt'!H317</f>
        <v>0</v>
      </c>
      <c r="I317" s="3">
        <f t="shared" si="47"/>
        <v>0</v>
      </c>
      <c r="J317" s="3" t="e">
        <f t="shared" si="54"/>
        <v>#NUM!</v>
      </c>
      <c r="K317" s="5">
        <f t="shared" si="52"/>
        <v>308</v>
      </c>
      <c r="L317" s="3" t="e">
        <f t="shared" si="48"/>
        <v>#NUM!</v>
      </c>
      <c r="M317" s="12" t="e">
        <f t="shared" si="49"/>
        <v>#NUM!</v>
      </c>
      <c r="N317" s="24"/>
      <c r="O317" s="24"/>
      <c r="P317" s="24"/>
    </row>
    <row r="318" spans="2:16" x14ac:dyDescent="0.2">
      <c r="B318" s="13">
        <f t="shared" si="50"/>
        <v>54667</v>
      </c>
      <c r="C318" s="19">
        <f t="shared" si="44"/>
        <v>0</v>
      </c>
      <c r="D318" s="3" t="e">
        <f t="shared" si="51"/>
        <v>#NUM!</v>
      </c>
      <c r="E318" s="12" t="e">
        <f t="shared" si="53"/>
        <v>#NUM!</v>
      </c>
      <c r="F318" s="3" t="e">
        <f t="shared" si="45"/>
        <v>#NUM!</v>
      </c>
      <c r="G318" s="12" t="e">
        <f t="shared" si="46"/>
        <v>#NUM!</v>
      </c>
      <c r="H318" s="14">
        <f>'Aktualny Kredyt'!H318</f>
        <v>0</v>
      </c>
      <c r="I318" s="3">
        <f t="shared" si="47"/>
        <v>0</v>
      </c>
      <c r="J318" s="3" t="e">
        <f t="shared" si="54"/>
        <v>#NUM!</v>
      </c>
      <c r="K318" s="5">
        <f t="shared" si="52"/>
        <v>309</v>
      </c>
      <c r="L318" s="3" t="e">
        <f t="shared" si="48"/>
        <v>#NUM!</v>
      </c>
      <c r="M318" s="12" t="e">
        <f t="shared" si="49"/>
        <v>#NUM!</v>
      </c>
      <c r="N318" s="24"/>
      <c r="O318" s="24"/>
      <c r="P318" s="24"/>
    </row>
    <row r="319" spans="2:16" x14ac:dyDescent="0.2">
      <c r="B319" s="13">
        <f t="shared" si="50"/>
        <v>54697</v>
      </c>
      <c r="C319" s="19">
        <f t="shared" si="44"/>
        <v>0</v>
      </c>
      <c r="D319" s="3" t="e">
        <f t="shared" si="51"/>
        <v>#NUM!</v>
      </c>
      <c r="E319" s="12" t="e">
        <f t="shared" si="53"/>
        <v>#NUM!</v>
      </c>
      <c r="F319" s="3" t="e">
        <f t="shared" si="45"/>
        <v>#NUM!</v>
      </c>
      <c r="G319" s="12" t="e">
        <f t="shared" si="46"/>
        <v>#NUM!</v>
      </c>
      <c r="H319" s="14">
        <f>'Aktualny Kredyt'!H319</f>
        <v>0</v>
      </c>
      <c r="I319" s="3">
        <f t="shared" si="47"/>
        <v>0</v>
      </c>
      <c r="J319" s="3" t="e">
        <f t="shared" si="54"/>
        <v>#NUM!</v>
      </c>
      <c r="K319" s="5">
        <f t="shared" si="52"/>
        <v>310</v>
      </c>
      <c r="L319" s="3" t="e">
        <f t="shared" si="48"/>
        <v>#NUM!</v>
      </c>
      <c r="M319" s="12" t="e">
        <f t="shared" si="49"/>
        <v>#NUM!</v>
      </c>
      <c r="N319" s="24"/>
      <c r="O319" s="24"/>
      <c r="P319" s="24"/>
    </row>
    <row r="320" spans="2:16" x14ac:dyDescent="0.2">
      <c r="B320" s="13">
        <f t="shared" si="50"/>
        <v>54728</v>
      </c>
      <c r="C320" s="19">
        <f t="shared" si="44"/>
        <v>0</v>
      </c>
      <c r="D320" s="3" t="e">
        <f t="shared" si="51"/>
        <v>#NUM!</v>
      </c>
      <c r="E320" s="12" t="e">
        <f t="shared" si="53"/>
        <v>#NUM!</v>
      </c>
      <c r="F320" s="3" t="e">
        <f t="shared" si="45"/>
        <v>#NUM!</v>
      </c>
      <c r="G320" s="12" t="e">
        <f t="shared" si="46"/>
        <v>#NUM!</v>
      </c>
      <c r="H320" s="14">
        <f>'Aktualny Kredyt'!H320</f>
        <v>0</v>
      </c>
      <c r="I320" s="3">
        <f t="shared" si="47"/>
        <v>0</v>
      </c>
      <c r="J320" s="3" t="e">
        <f t="shared" si="54"/>
        <v>#NUM!</v>
      </c>
      <c r="K320" s="5">
        <f t="shared" si="52"/>
        <v>311</v>
      </c>
      <c r="L320" s="3" t="e">
        <f t="shared" si="48"/>
        <v>#NUM!</v>
      </c>
      <c r="M320" s="12" t="e">
        <f t="shared" si="49"/>
        <v>#NUM!</v>
      </c>
      <c r="N320" s="24"/>
      <c r="O320" s="24"/>
      <c r="P320" s="24"/>
    </row>
    <row r="321" spans="2:16" x14ac:dyDescent="0.2">
      <c r="B321" s="13">
        <f t="shared" si="50"/>
        <v>54758</v>
      </c>
      <c r="C321" s="19">
        <f t="shared" si="44"/>
        <v>0</v>
      </c>
      <c r="D321" s="3" t="e">
        <f t="shared" si="51"/>
        <v>#NUM!</v>
      </c>
      <c r="E321" s="12" t="e">
        <f t="shared" si="53"/>
        <v>#NUM!</v>
      </c>
      <c r="F321" s="3" t="e">
        <f t="shared" si="45"/>
        <v>#NUM!</v>
      </c>
      <c r="G321" s="12" t="e">
        <f t="shared" si="46"/>
        <v>#NUM!</v>
      </c>
      <c r="H321" s="14">
        <f>'Aktualny Kredyt'!H321</f>
        <v>0</v>
      </c>
      <c r="I321" s="3">
        <f t="shared" si="47"/>
        <v>0</v>
      </c>
      <c r="J321" s="3" t="e">
        <f t="shared" si="54"/>
        <v>#NUM!</v>
      </c>
      <c r="K321" s="5">
        <f t="shared" si="52"/>
        <v>312</v>
      </c>
      <c r="L321" s="3" t="e">
        <f t="shared" si="48"/>
        <v>#NUM!</v>
      </c>
      <c r="M321" s="12" t="e">
        <f t="shared" si="49"/>
        <v>#NUM!</v>
      </c>
      <c r="N321" s="24"/>
      <c r="O321" s="24"/>
      <c r="P321" s="24"/>
    </row>
    <row r="322" spans="2:16" x14ac:dyDescent="0.2">
      <c r="B322" s="13">
        <f t="shared" si="50"/>
        <v>54789</v>
      </c>
      <c r="C322" s="19">
        <f t="shared" si="44"/>
        <v>0</v>
      </c>
      <c r="D322" s="3" t="e">
        <f t="shared" si="51"/>
        <v>#NUM!</v>
      </c>
      <c r="E322" s="12" t="e">
        <f t="shared" si="53"/>
        <v>#NUM!</v>
      </c>
      <c r="F322" s="3" t="e">
        <f t="shared" si="45"/>
        <v>#NUM!</v>
      </c>
      <c r="G322" s="12" t="e">
        <f t="shared" si="46"/>
        <v>#NUM!</v>
      </c>
      <c r="H322" s="14">
        <f>'Aktualny Kredyt'!H322</f>
        <v>0</v>
      </c>
      <c r="I322" s="3">
        <f t="shared" si="47"/>
        <v>0</v>
      </c>
      <c r="J322" s="3" t="e">
        <f t="shared" si="54"/>
        <v>#NUM!</v>
      </c>
      <c r="K322" s="5">
        <f t="shared" si="52"/>
        <v>313</v>
      </c>
      <c r="L322" s="3" t="e">
        <f t="shared" si="48"/>
        <v>#NUM!</v>
      </c>
      <c r="M322" s="12" t="e">
        <f t="shared" si="49"/>
        <v>#NUM!</v>
      </c>
      <c r="N322" s="24"/>
      <c r="O322" s="24"/>
      <c r="P322" s="24"/>
    </row>
    <row r="323" spans="2:16" x14ac:dyDescent="0.2">
      <c r="B323" s="13">
        <f t="shared" si="50"/>
        <v>54820</v>
      </c>
      <c r="C323" s="19">
        <f t="shared" si="44"/>
        <v>0</v>
      </c>
      <c r="D323" s="3" t="e">
        <f t="shared" si="51"/>
        <v>#NUM!</v>
      </c>
      <c r="E323" s="12" t="e">
        <f t="shared" si="53"/>
        <v>#NUM!</v>
      </c>
      <c r="F323" s="3" t="e">
        <f t="shared" si="45"/>
        <v>#NUM!</v>
      </c>
      <c r="G323" s="12" t="e">
        <f t="shared" si="46"/>
        <v>#NUM!</v>
      </c>
      <c r="H323" s="14">
        <f>'Aktualny Kredyt'!H323</f>
        <v>0</v>
      </c>
      <c r="I323" s="3">
        <f t="shared" si="47"/>
        <v>0</v>
      </c>
      <c r="J323" s="3" t="e">
        <f t="shared" si="54"/>
        <v>#NUM!</v>
      </c>
      <c r="K323" s="5">
        <f t="shared" si="52"/>
        <v>314</v>
      </c>
      <c r="L323" s="3" t="e">
        <f t="shared" si="48"/>
        <v>#NUM!</v>
      </c>
      <c r="M323" s="12" t="e">
        <f t="shared" si="49"/>
        <v>#NUM!</v>
      </c>
      <c r="N323" s="24"/>
      <c r="O323" s="24"/>
      <c r="P323" s="24"/>
    </row>
    <row r="324" spans="2:16" x14ac:dyDescent="0.2">
      <c r="B324" s="13">
        <f t="shared" si="50"/>
        <v>54848</v>
      </c>
      <c r="C324" s="19">
        <f t="shared" si="44"/>
        <v>0</v>
      </c>
      <c r="D324" s="3" t="e">
        <f t="shared" si="51"/>
        <v>#NUM!</v>
      </c>
      <c r="E324" s="12" t="e">
        <f t="shared" si="53"/>
        <v>#NUM!</v>
      </c>
      <c r="F324" s="3" t="e">
        <f t="shared" si="45"/>
        <v>#NUM!</v>
      </c>
      <c r="G324" s="12" t="e">
        <f t="shared" si="46"/>
        <v>#NUM!</v>
      </c>
      <c r="H324" s="14">
        <f>'Aktualny Kredyt'!H324</f>
        <v>0</v>
      </c>
      <c r="I324" s="3">
        <f t="shared" si="47"/>
        <v>0</v>
      </c>
      <c r="J324" s="3" t="e">
        <f t="shared" si="54"/>
        <v>#NUM!</v>
      </c>
      <c r="K324" s="5">
        <f t="shared" si="52"/>
        <v>315</v>
      </c>
      <c r="L324" s="3" t="e">
        <f t="shared" si="48"/>
        <v>#NUM!</v>
      </c>
      <c r="M324" s="12" t="e">
        <f t="shared" si="49"/>
        <v>#NUM!</v>
      </c>
      <c r="N324" s="24"/>
      <c r="O324" s="24"/>
      <c r="P324" s="24"/>
    </row>
    <row r="325" spans="2:16" x14ac:dyDescent="0.2">
      <c r="B325" s="13">
        <f t="shared" si="50"/>
        <v>54879</v>
      </c>
      <c r="C325" s="19">
        <f t="shared" si="44"/>
        <v>0</v>
      </c>
      <c r="D325" s="3" t="e">
        <f t="shared" si="51"/>
        <v>#NUM!</v>
      </c>
      <c r="E325" s="12" t="e">
        <f t="shared" si="53"/>
        <v>#NUM!</v>
      </c>
      <c r="F325" s="3" t="e">
        <f t="shared" si="45"/>
        <v>#NUM!</v>
      </c>
      <c r="G325" s="12" t="e">
        <f t="shared" si="46"/>
        <v>#NUM!</v>
      </c>
      <c r="H325" s="14">
        <f>'Aktualny Kredyt'!H325</f>
        <v>0</v>
      </c>
      <c r="I325" s="3">
        <f t="shared" si="47"/>
        <v>0</v>
      </c>
      <c r="J325" s="3" t="e">
        <f t="shared" si="54"/>
        <v>#NUM!</v>
      </c>
      <c r="K325" s="5">
        <f t="shared" si="52"/>
        <v>316</v>
      </c>
      <c r="L325" s="3" t="e">
        <f t="shared" si="48"/>
        <v>#NUM!</v>
      </c>
      <c r="M325" s="12" t="e">
        <f t="shared" si="49"/>
        <v>#NUM!</v>
      </c>
      <c r="N325" s="24"/>
      <c r="O325" s="24"/>
      <c r="P325" s="24"/>
    </row>
    <row r="326" spans="2:16" x14ac:dyDescent="0.2">
      <c r="B326" s="13">
        <f t="shared" si="50"/>
        <v>54909</v>
      </c>
      <c r="C326" s="19">
        <f t="shared" si="44"/>
        <v>0</v>
      </c>
      <c r="D326" s="3" t="e">
        <f t="shared" si="51"/>
        <v>#NUM!</v>
      </c>
      <c r="E326" s="12" t="e">
        <f t="shared" si="53"/>
        <v>#NUM!</v>
      </c>
      <c r="F326" s="3" t="e">
        <f t="shared" si="45"/>
        <v>#NUM!</v>
      </c>
      <c r="G326" s="12" t="e">
        <f t="shared" si="46"/>
        <v>#NUM!</v>
      </c>
      <c r="H326" s="14">
        <f>'Aktualny Kredyt'!H326</f>
        <v>0</v>
      </c>
      <c r="I326" s="3">
        <f t="shared" si="47"/>
        <v>0</v>
      </c>
      <c r="J326" s="3" t="e">
        <f t="shared" si="54"/>
        <v>#NUM!</v>
      </c>
      <c r="K326" s="5">
        <f t="shared" si="52"/>
        <v>317</v>
      </c>
      <c r="L326" s="3" t="e">
        <f t="shared" si="48"/>
        <v>#NUM!</v>
      </c>
      <c r="M326" s="12" t="e">
        <f t="shared" si="49"/>
        <v>#NUM!</v>
      </c>
      <c r="N326" s="24"/>
      <c r="O326" s="24"/>
      <c r="P326" s="24"/>
    </row>
    <row r="327" spans="2:16" x14ac:dyDescent="0.2">
      <c r="B327" s="13">
        <f t="shared" si="50"/>
        <v>54940</v>
      </c>
      <c r="C327" s="19">
        <f t="shared" si="44"/>
        <v>0</v>
      </c>
      <c r="D327" s="3" t="e">
        <f t="shared" si="51"/>
        <v>#NUM!</v>
      </c>
      <c r="E327" s="12" t="e">
        <f t="shared" si="53"/>
        <v>#NUM!</v>
      </c>
      <c r="F327" s="3" t="e">
        <f t="shared" si="45"/>
        <v>#NUM!</v>
      </c>
      <c r="G327" s="12" t="e">
        <f t="shared" si="46"/>
        <v>#NUM!</v>
      </c>
      <c r="H327" s="14">
        <f>'Aktualny Kredyt'!H327</f>
        <v>0</v>
      </c>
      <c r="I327" s="3">
        <f t="shared" si="47"/>
        <v>0</v>
      </c>
      <c r="J327" s="3" t="e">
        <f t="shared" si="54"/>
        <v>#NUM!</v>
      </c>
      <c r="K327" s="5">
        <f t="shared" si="52"/>
        <v>318</v>
      </c>
      <c r="L327" s="3" t="e">
        <f t="shared" si="48"/>
        <v>#NUM!</v>
      </c>
      <c r="M327" s="12" t="e">
        <f t="shared" si="49"/>
        <v>#NUM!</v>
      </c>
      <c r="N327" s="24"/>
      <c r="O327" s="24"/>
      <c r="P327" s="24"/>
    </row>
    <row r="328" spans="2:16" x14ac:dyDescent="0.2">
      <c r="B328" s="13">
        <f t="shared" si="50"/>
        <v>54970</v>
      </c>
      <c r="C328" s="19">
        <f t="shared" si="44"/>
        <v>0</v>
      </c>
      <c r="D328" s="3" t="e">
        <f t="shared" si="51"/>
        <v>#NUM!</v>
      </c>
      <c r="E328" s="12" t="e">
        <f t="shared" si="53"/>
        <v>#NUM!</v>
      </c>
      <c r="F328" s="3" t="e">
        <f t="shared" si="45"/>
        <v>#NUM!</v>
      </c>
      <c r="G328" s="12" t="e">
        <f t="shared" si="46"/>
        <v>#NUM!</v>
      </c>
      <c r="H328" s="14">
        <f>'Aktualny Kredyt'!H328</f>
        <v>0</v>
      </c>
      <c r="I328" s="3">
        <f t="shared" si="47"/>
        <v>0</v>
      </c>
      <c r="J328" s="3" t="e">
        <f t="shared" si="54"/>
        <v>#NUM!</v>
      </c>
      <c r="K328" s="5">
        <f t="shared" si="52"/>
        <v>319</v>
      </c>
      <c r="L328" s="3" t="e">
        <f t="shared" si="48"/>
        <v>#NUM!</v>
      </c>
      <c r="M328" s="12" t="e">
        <f t="shared" si="49"/>
        <v>#NUM!</v>
      </c>
      <c r="N328" s="24"/>
      <c r="O328" s="24"/>
      <c r="P328" s="24"/>
    </row>
    <row r="329" spans="2:16" x14ac:dyDescent="0.2">
      <c r="B329" s="13">
        <f t="shared" si="50"/>
        <v>55001</v>
      </c>
      <c r="C329" s="19">
        <f t="shared" si="44"/>
        <v>0</v>
      </c>
      <c r="D329" s="3" t="e">
        <f t="shared" si="51"/>
        <v>#NUM!</v>
      </c>
      <c r="E329" s="12" t="e">
        <f t="shared" si="53"/>
        <v>#NUM!</v>
      </c>
      <c r="F329" s="3" t="e">
        <f t="shared" si="45"/>
        <v>#NUM!</v>
      </c>
      <c r="G329" s="12" t="e">
        <f t="shared" si="46"/>
        <v>#NUM!</v>
      </c>
      <c r="H329" s="14">
        <f>'Aktualny Kredyt'!H329</f>
        <v>0</v>
      </c>
      <c r="I329" s="3">
        <f t="shared" si="47"/>
        <v>0</v>
      </c>
      <c r="J329" s="3" t="e">
        <f t="shared" si="54"/>
        <v>#NUM!</v>
      </c>
      <c r="K329" s="5">
        <f t="shared" si="52"/>
        <v>320</v>
      </c>
      <c r="L329" s="3" t="e">
        <f t="shared" si="48"/>
        <v>#NUM!</v>
      </c>
      <c r="M329" s="12" t="e">
        <f t="shared" si="49"/>
        <v>#NUM!</v>
      </c>
      <c r="N329" s="24"/>
      <c r="O329" s="24"/>
      <c r="P329" s="24"/>
    </row>
    <row r="330" spans="2:16" x14ac:dyDescent="0.2">
      <c r="B330" s="13">
        <f t="shared" si="50"/>
        <v>55032</v>
      </c>
      <c r="C330" s="19">
        <f t="shared" si="44"/>
        <v>0</v>
      </c>
      <c r="D330" s="3" t="e">
        <f t="shared" si="51"/>
        <v>#NUM!</v>
      </c>
      <c r="E330" s="12" t="e">
        <f t="shared" si="53"/>
        <v>#NUM!</v>
      </c>
      <c r="F330" s="3" t="e">
        <f t="shared" si="45"/>
        <v>#NUM!</v>
      </c>
      <c r="G330" s="12" t="e">
        <f t="shared" si="46"/>
        <v>#NUM!</v>
      </c>
      <c r="H330" s="14">
        <f>'Aktualny Kredyt'!H330</f>
        <v>0</v>
      </c>
      <c r="I330" s="3">
        <f t="shared" si="47"/>
        <v>0</v>
      </c>
      <c r="J330" s="3" t="e">
        <f t="shared" si="54"/>
        <v>#NUM!</v>
      </c>
      <c r="K330" s="5">
        <f t="shared" si="52"/>
        <v>321</v>
      </c>
      <c r="L330" s="3" t="e">
        <f t="shared" si="48"/>
        <v>#NUM!</v>
      </c>
      <c r="M330" s="12" t="e">
        <f t="shared" si="49"/>
        <v>#NUM!</v>
      </c>
      <c r="N330" s="24"/>
      <c r="O330" s="24"/>
      <c r="P330" s="24"/>
    </row>
    <row r="331" spans="2:16" x14ac:dyDescent="0.2">
      <c r="B331" s="13">
        <f t="shared" si="50"/>
        <v>55062</v>
      </c>
      <c r="C331" s="19">
        <f t="shared" ref="C331:C368" si="55">$D$4</f>
        <v>0</v>
      </c>
      <c r="D331" s="3" t="e">
        <f t="shared" si="51"/>
        <v>#NUM!</v>
      </c>
      <c r="E331" s="12" t="e">
        <f t="shared" si="53"/>
        <v>#NUM!</v>
      </c>
      <c r="F331" s="3" t="e">
        <f t="shared" ref="F331:F369" si="56">D331*C331/12</f>
        <v>#NUM!</v>
      </c>
      <c r="G331" s="12" t="e">
        <f t="shared" ref="G331:G369" si="57">MIN(E331-F331,D331)</f>
        <v>#NUM!</v>
      </c>
      <c r="H331" s="14">
        <f>'Aktualny Kredyt'!H331</f>
        <v>0</v>
      </c>
      <c r="I331" s="3">
        <f t="shared" ref="I331:I369" si="58">IF(H331=0,0,MAX(IF(H331&gt;0,D331*0.005,0),300))</f>
        <v>0</v>
      </c>
      <c r="J331" s="3" t="e">
        <f t="shared" si="54"/>
        <v>#NUM!</v>
      </c>
      <c r="K331" s="5">
        <f t="shared" si="52"/>
        <v>322</v>
      </c>
      <c r="L331" s="3" t="e">
        <f t="shared" ref="L331:L369" si="59">L330+F331</f>
        <v>#NUM!</v>
      </c>
      <c r="M331" s="12" t="e">
        <f t="shared" ref="M331:M369" si="60">M330+G331+H331</f>
        <v>#NUM!</v>
      </c>
      <c r="N331" s="24"/>
      <c r="O331" s="24"/>
      <c r="P331" s="24"/>
    </row>
    <row r="332" spans="2:16" x14ac:dyDescent="0.2">
      <c r="B332" s="13">
        <f t="shared" ref="B332:B369" si="61">EDATE(B331,1)</f>
        <v>55093</v>
      </c>
      <c r="C332" s="19">
        <f t="shared" si="55"/>
        <v>0</v>
      </c>
      <c r="D332" s="3" t="e">
        <f t="shared" ref="D332:D369" si="62">IF(J331&lt;=0,0,J331)</f>
        <v>#NUM!</v>
      </c>
      <c r="E332" s="12" t="e">
        <f t="shared" si="53"/>
        <v>#NUM!</v>
      </c>
      <c r="F332" s="3" t="e">
        <f t="shared" si="56"/>
        <v>#NUM!</v>
      </c>
      <c r="G332" s="12" t="e">
        <f t="shared" si="57"/>
        <v>#NUM!</v>
      </c>
      <c r="H332" s="14">
        <f>'Aktualny Kredyt'!H332</f>
        <v>0</v>
      </c>
      <c r="I332" s="3">
        <f t="shared" si="58"/>
        <v>0</v>
      </c>
      <c r="J332" s="3" t="e">
        <f t="shared" si="54"/>
        <v>#NUM!</v>
      </c>
      <c r="K332" s="5">
        <f t="shared" ref="K332:K369" si="63">K331+1</f>
        <v>323</v>
      </c>
      <c r="L332" s="3" t="e">
        <f t="shared" si="59"/>
        <v>#NUM!</v>
      </c>
      <c r="M332" s="12" t="e">
        <f t="shared" si="60"/>
        <v>#NUM!</v>
      </c>
      <c r="N332" s="24"/>
      <c r="O332" s="24"/>
      <c r="P332" s="24"/>
    </row>
    <row r="333" spans="2:16" x14ac:dyDescent="0.2">
      <c r="B333" s="13">
        <f t="shared" si="61"/>
        <v>55123</v>
      </c>
      <c r="C333" s="19">
        <f t="shared" si="55"/>
        <v>0</v>
      </c>
      <c r="D333" s="3" t="e">
        <f t="shared" si="62"/>
        <v>#NUM!</v>
      </c>
      <c r="E333" s="12" t="e">
        <f t="shared" ref="E333:E369" si="64">IF(J332&lt;=0,0,-PMT(C333/12,$D$6,$D$3))</f>
        <v>#NUM!</v>
      </c>
      <c r="F333" s="3" t="e">
        <f t="shared" si="56"/>
        <v>#NUM!</v>
      </c>
      <c r="G333" s="12" t="e">
        <f t="shared" si="57"/>
        <v>#NUM!</v>
      </c>
      <c r="H333" s="14">
        <f>'Aktualny Kredyt'!H333</f>
        <v>0</v>
      </c>
      <c r="I333" s="3">
        <f t="shared" si="58"/>
        <v>0</v>
      </c>
      <c r="J333" s="3" t="e">
        <f t="shared" si="54"/>
        <v>#NUM!</v>
      </c>
      <c r="K333" s="5">
        <f t="shared" si="63"/>
        <v>324</v>
      </c>
      <c r="L333" s="3" t="e">
        <f t="shared" si="59"/>
        <v>#NUM!</v>
      </c>
      <c r="M333" s="12" t="e">
        <f t="shared" si="60"/>
        <v>#NUM!</v>
      </c>
      <c r="N333" s="24"/>
      <c r="O333" s="24"/>
      <c r="P333" s="24"/>
    </row>
    <row r="334" spans="2:16" x14ac:dyDescent="0.2">
      <c r="B334" s="13">
        <f t="shared" si="61"/>
        <v>55154</v>
      </c>
      <c r="C334" s="19">
        <f t="shared" si="55"/>
        <v>0</v>
      </c>
      <c r="D334" s="3" t="e">
        <f t="shared" si="62"/>
        <v>#NUM!</v>
      </c>
      <c r="E334" s="12" t="e">
        <f t="shared" si="64"/>
        <v>#NUM!</v>
      </c>
      <c r="F334" s="3" t="e">
        <f t="shared" si="56"/>
        <v>#NUM!</v>
      </c>
      <c r="G334" s="12" t="e">
        <f t="shared" si="57"/>
        <v>#NUM!</v>
      </c>
      <c r="H334" s="14">
        <f>'Aktualny Kredyt'!H334</f>
        <v>0</v>
      </c>
      <c r="I334" s="3">
        <f t="shared" si="58"/>
        <v>0</v>
      </c>
      <c r="J334" s="3" t="e">
        <f t="shared" ref="J334:J369" si="65">D334-G334-H334</f>
        <v>#NUM!</v>
      </c>
      <c r="K334" s="5">
        <f t="shared" si="63"/>
        <v>325</v>
      </c>
      <c r="L334" s="3" t="e">
        <f t="shared" si="59"/>
        <v>#NUM!</v>
      </c>
      <c r="M334" s="12" t="e">
        <f t="shared" si="60"/>
        <v>#NUM!</v>
      </c>
      <c r="N334" s="24"/>
      <c r="O334" s="24"/>
      <c r="P334" s="24"/>
    </row>
    <row r="335" spans="2:16" x14ac:dyDescent="0.2">
      <c r="B335" s="13">
        <f t="shared" si="61"/>
        <v>55185</v>
      </c>
      <c r="C335" s="19">
        <f t="shared" si="55"/>
        <v>0</v>
      </c>
      <c r="D335" s="3" t="e">
        <f t="shared" si="62"/>
        <v>#NUM!</v>
      </c>
      <c r="E335" s="12" t="e">
        <f t="shared" si="64"/>
        <v>#NUM!</v>
      </c>
      <c r="F335" s="3" t="e">
        <f t="shared" si="56"/>
        <v>#NUM!</v>
      </c>
      <c r="G335" s="12" t="e">
        <f t="shared" si="57"/>
        <v>#NUM!</v>
      </c>
      <c r="H335" s="14">
        <f>'Aktualny Kredyt'!H335</f>
        <v>0</v>
      </c>
      <c r="I335" s="3">
        <f t="shared" si="58"/>
        <v>0</v>
      </c>
      <c r="J335" s="3" t="e">
        <f t="shared" si="65"/>
        <v>#NUM!</v>
      </c>
      <c r="K335" s="5">
        <f t="shared" si="63"/>
        <v>326</v>
      </c>
      <c r="L335" s="3" t="e">
        <f t="shared" si="59"/>
        <v>#NUM!</v>
      </c>
      <c r="M335" s="12" t="e">
        <f t="shared" si="60"/>
        <v>#NUM!</v>
      </c>
      <c r="N335" s="24"/>
      <c r="O335" s="24"/>
      <c r="P335" s="24"/>
    </row>
    <row r="336" spans="2:16" x14ac:dyDescent="0.2">
      <c r="B336" s="13">
        <f t="shared" si="61"/>
        <v>55213</v>
      </c>
      <c r="C336" s="19">
        <f t="shared" si="55"/>
        <v>0</v>
      </c>
      <c r="D336" s="3" t="e">
        <f t="shared" si="62"/>
        <v>#NUM!</v>
      </c>
      <c r="E336" s="12" t="e">
        <f t="shared" si="64"/>
        <v>#NUM!</v>
      </c>
      <c r="F336" s="3" t="e">
        <f t="shared" si="56"/>
        <v>#NUM!</v>
      </c>
      <c r="G336" s="12" t="e">
        <f t="shared" si="57"/>
        <v>#NUM!</v>
      </c>
      <c r="H336" s="14">
        <f>'Aktualny Kredyt'!H336</f>
        <v>0</v>
      </c>
      <c r="I336" s="3">
        <f t="shared" si="58"/>
        <v>0</v>
      </c>
      <c r="J336" s="3" t="e">
        <f t="shared" si="65"/>
        <v>#NUM!</v>
      </c>
      <c r="K336" s="5">
        <f t="shared" si="63"/>
        <v>327</v>
      </c>
      <c r="L336" s="3" t="e">
        <f t="shared" si="59"/>
        <v>#NUM!</v>
      </c>
      <c r="M336" s="12" t="e">
        <f t="shared" si="60"/>
        <v>#NUM!</v>
      </c>
      <c r="N336" s="24"/>
      <c r="O336" s="24"/>
      <c r="P336" s="24"/>
    </row>
    <row r="337" spans="2:16" x14ac:dyDescent="0.2">
      <c r="B337" s="13">
        <f t="shared" si="61"/>
        <v>55244</v>
      </c>
      <c r="C337" s="19">
        <f t="shared" si="55"/>
        <v>0</v>
      </c>
      <c r="D337" s="3" t="e">
        <f t="shared" si="62"/>
        <v>#NUM!</v>
      </c>
      <c r="E337" s="12" t="e">
        <f t="shared" si="64"/>
        <v>#NUM!</v>
      </c>
      <c r="F337" s="3" t="e">
        <f t="shared" si="56"/>
        <v>#NUM!</v>
      </c>
      <c r="G337" s="12" t="e">
        <f t="shared" si="57"/>
        <v>#NUM!</v>
      </c>
      <c r="H337" s="14">
        <f>'Aktualny Kredyt'!H337</f>
        <v>0</v>
      </c>
      <c r="I337" s="3">
        <f t="shared" si="58"/>
        <v>0</v>
      </c>
      <c r="J337" s="3" t="e">
        <f t="shared" si="65"/>
        <v>#NUM!</v>
      </c>
      <c r="K337" s="5">
        <f t="shared" si="63"/>
        <v>328</v>
      </c>
      <c r="L337" s="3" t="e">
        <f t="shared" si="59"/>
        <v>#NUM!</v>
      </c>
      <c r="M337" s="12" t="e">
        <f t="shared" si="60"/>
        <v>#NUM!</v>
      </c>
      <c r="N337" s="24"/>
      <c r="O337" s="24"/>
      <c r="P337" s="24"/>
    </row>
    <row r="338" spans="2:16" x14ac:dyDescent="0.2">
      <c r="B338" s="13">
        <f t="shared" si="61"/>
        <v>55274</v>
      </c>
      <c r="C338" s="19">
        <f t="shared" si="55"/>
        <v>0</v>
      </c>
      <c r="D338" s="3" t="e">
        <f t="shared" si="62"/>
        <v>#NUM!</v>
      </c>
      <c r="E338" s="12" t="e">
        <f t="shared" si="64"/>
        <v>#NUM!</v>
      </c>
      <c r="F338" s="3" t="e">
        <f t="shared" si="56"/>
        <v>#NUM!</v>
      </c>
      <c r="G338" s="12" t="e">
        <f t="shared" si="57"/>
        <v>#NUM!</v>
      </c>
      <c r="H338" s="14">
        <f>'Aktualny Kredyt'!H338</f>
        <v>0</v>
      </c>
      <c r="I338" s="3">
        <f t="shared" si="58"/>
        <v>0</v>
      </c>
      <c r="J338" s="3" t="e">
        <f t="shared" si="65"/>
        <v>#NUM!</v>
      </c>
      <c r="K338" s="5">
        <f t="shared" si="63"/>
        <v>329</v>
      </c>
      <c r="L338" s="3" t="e">
        <f t="shared" si="59"/>
        <v>#NUM!</v>
      </c>
      <c r="M338" s="12" t="e">
        <f t="shared" si="60"/>
        <v>#NUM!</v>
      </c>
      <c r="N338" s="24"/>
      <c r="O338" s="24"/>
      <c r="P338" s="24"/>
    </row>
    <row r="339" spans="2:16" x14ac:dyDescent="0.2">
      <c r="B339" s="13">
        <f t="shared" si="61"/>
        <v>55305</v>
      </c>
      <c r="C339" s="19">
        <f t="shared" si="55"/>
        <v>0</v>
      </c>
      <c r="D339" s="3" t="e">
        <f t="shared" si="62"/>
        <v>#NUM!</v>
      </c>
      <c r="E339" s="12" t="e">
        <f t="shared" si="64"/>
        <v>#NUM!</v>
      </c>
      <c r="F339" s="3" t="e">
        <f t="shared" si="56"/>
        <v>#NUM!</v>
      </c>
      <c r="G339" s="12" t="e">
        <f t="shared" si="57"/>
        <v>#NUM!</v>
      </c>
      <c r="H339" s="14">
        <f>'Aktualny Kredyt'!H339</f>
        <v>0</v>
      </c>
      <c r="I339" s="3">
        <f t="shared" si="58"/>
        <v>0</v>
      </c>
      <c r="J339" s="3" t="e">
        <f t="shared" si="65"/>
        <v>#NUM!</v>
      </c>
      <c r="K339" s="5">
        <f t="shared" si="63"/>
        <v>330</v>
      </c>
      <c r="L339" s="3" t="e">
        <f t="shared" si="59"/>
        <v>#NUM!</v>
      </c>
      <c r="M339" s="12" t="e">
        <f t="shared" si="60"/>
        <v>#NUM!</v>
      </c>
      <c r="N339" s="24"/>
      <c r="O339" s="24"/>
      <c r="P339" s="24"/>
    </row>
    <row r="340" spans="2:16" x14ac:dyDescent="0.2">
      <c r="B340" s="13">
        <f t="shared" si="61"/>
        <v>55335</v>
      </c>
      <c r="C340" s="19">
        <f t="shared" si="55"/>
        <v>0</v>
      </c>
      <c r="D340" s="3" t="e">
        <f t="shared" si="62"/>
        <v>#NUM!</v>
      </c>
      <c r="E340" s="12" t="e">
        <f t="shared" si="64"/>
        <v>#NUM!</v>
      </c>
      <c r="F340" s="3" t="e">
        <f t="shared" si="56"/>
        <v>#NUM!</v>
      </c>
      <c r="G340" s="12" t="e">
        <f t="shared" si="57"/>
        <v>#NUM!</v>
      </c>
      <c r="H340" s="14">
        <f>'Aktualny Kredyt'!H340</f>
        <v>0</v>
      </c>
      <c r="I340" s="3">
        <f t="shared" si="58"/>
        <v>0</v>
      </c>
      <c r="J340" s="3" t="e">
        <f t="shared" si="65"/>
        <v>#NUM!</v>
      </c>
      <c r="K340" s="5">
        <f t="shared" si="63"/>
        <v>331</v>
      </c>
      <c r="L340" s="3" t="e">
        <f t="shared" si="59"/>
        <v>#NUM!</v>
      </c>
      <c r="M340" s="12" t="e">
        <f t="shared" si="60"/>
        <v>#NUM!</v>
      </c>
      <c r="N340" s="24"/>
      <c r="O340" s="24"/>
      <c r="P340" s="24"/>
    </row>
    <row r="341" spans="2:16" x14ac:dyDescent="0.2">
      <c r="B341" s="13">
        <f t="shared" si="61"/>
        <v>55366</v>
      </c>
      <c r="C341" s="19">
        <f t="shared" si="55"/>
        <v>0</v>
      </c>
      <c r="D341" s="3" t="e">
        <f t="shared" si="62"/>
        <v>#NUM!</v>
      </c>
      <c r="E341" s="12" t="e">
        <f t="shared" si="64"/>
        <v>#NUM!</v>
      </c>
      <c r="F341" s="3" t="e">
        <f t="shared" si="56"/>
        <v>#NUM!</v>
      </c>
      <c r="G341" s="12" t="e">
        <f t="shared" si="57"/>
        <v>#NUM!</v>
      </c>
      <c r="H341" s="14">
        <f>'Aktualny Kredyt'!H341</f>
        <v>0</v>
      </c>
      <c r="I341" s="3">
        <f t="shared" si="58"/>
        <v>0</v>
      </c>
      <c r="J341" s="3" t="e">
        <f t="shared" si="65"/>
        <v>#NUM!</v>
      </c>
      <c r="K341" s="5">
        <f t="shared" si="63"/>
        <v>332</v>
      </c>
      <c r="L341" s="3" t="e">
        <f t="shared" si="59"/>
        <v>#NUM!</v>
      </c>
      <c r="M341" s="12" t="e">
        <f t="shared" si="60"/>
        <v>#NUM!</v>
      </c>
      <c r="N341" s="24"/>
      <c r="O341" s="24"/>
      <c r="P341" s="24"/>
    </row>
    <row r="342" spans="2:16" x14ac:dyDescent="0.2">
      <c r="B342" s="13">
        <f t="shared" si="61"/>
        <v>55397</v>
      </c>
      <c r="C342" s="19">
        <f t="shared" si="55"/>
        <v>0</v>
      </c>
      <c r="D342" s="3" t="e">
        <f t="shared" si="62"/>
        <v>#NUM!</v>
      </c>
      <c r="E342" s="12" t="e">
        <f t="shared" si="64"/>
        <v>#NUM!</v>
      </c>
      <c r="F342" s="3" t="e">
        <f t="shared" si="56"/>
        <v>#NUM!</v>
      </c>
      <c r="G342" s="12" t="e">
        <f t="shared" si="57"/>
        <v>#NUM!</v>
      </c>
      <c r="H342" s="14">
        <f>'Aktualny Kredyt'!H342</f>
        <v>0</v>
      </c>
      <c r="I342" s="3">
        <f t="shared" si="58"/>
        <v>0</v>
      </c>
      <c r="J342" s="3" t="e">
        <f t="shared" si="65"/>
        <v>#NUM!</v>
      </c>
      <c r="K342" s="5">
        <f t="shared" si="63"/>
        <v>333</v>
      </c>
      <c r="L342" s="3" t="e">
        <f t="shared" si="59"/>
        <v>#NUM!</v>
      </c>
      <c r="M342" s="12" t="e">
        <f t="shared" si="60"/>
        <v>#NUM!</v>
      </c>
      <c r="N342" s="24"/>
      <c r="O342" s="24"/>
      <c r="P342" s="24"/>
    </row>
    <row r="343" spans="2:16" x14ac:dyDescent="0.2">
      <c r="B343" s="13">
        <f t="shared" si="61"/>
        <v>55427</v>
      </c>
      <c r="C343" s="19">
        <f t="shared" si="55"/>
        <v>0</v>
      </c>
      <c r="D343" s="3" t="e">
        <f t="shared" si="62"/>
        <v>#NUM!</v>
      </c>
      <c r="E343" s="12" t="e">
        <f t="shared" si="64"/>
        <v>#NUM!</v>
      </c>
      <c r="F343" s="3" t="e">
        <f t="shared" si="56"/>
        <v>#NUM!</v>
      </c>
      <c r="G343" s="12" t="e">
        <f t="shared" si="57"/>
        <v>#NUM!</v>
      </c>
      <c r="H343" s="14">
        <f>'Aktualny Kredyt'!H343</f>
        <v>0</v>
      </c>
      <c r="I343" s="3">
        <f t="shared" si="58"/>
        <v>0</v>
      </c>
      <c r="J343" s="3" t="e">
        <f t="shared" si="65"/>
        <v>#NUM!</v>
      </c>
      <c r="K343" s="5">
        <f t="shared" si="63"/>
        <v>334</v>
      </c>
      <c r="L343" s="3" t="e">
        <f t="shared" si="59"/>
        <v>#NUM!</v>
      </c>
      <c r="M343" s="12" t="e">
        <f t="shared" si="60"/>
        <v>#NUM!</v>
      </c>
      <c r="N343" s="24"/>
      <c r="O343" s="24"/>
      <c r="P343" s="24"/>
    </row>
    <row r="344" spans="2:16" x14ac:dyDescent="0.2">
      <c r="B344" s="13">
        <f t="shared" si="61"/>
        <v>55458</v>
      </c>
      <c r="C344" s="19">
        <f t="shared" si="55"/>
        <v>0</v>
      </c>
      <c r="D344" s="3" t="e">
        <f t="shared" si="62"/>
        <v>#NUM!</v>
      </c>
      <c r="E344" s="12" t="e">
        <f t="shared" si="64"/>
        <v>#NUM!</v>
      </c>
      <c r="F344" s="3" t="e">
        <f t="shared" si="56"/>
        <v>#NUM!</v>
      </c>
      <c r="G344" s="12" t="e">
        <f t="shared" si="57"/>
        <v>#NUM!</v>
      </c>
      <c r="H344" s="14">
        <f>'Aktualny Kredyt'!H344</f>
        <v>0</v>
      </c>
      <c r="I344" s="3">
        <f t="shared" si="58"/>
        <v>0</v>
      </c>
      <c r="J344" s="3" t="e">
        <f t="shared" si="65"/>
        <v>#NUM!</v>
      </c>
      <c r="K344" s="5">
        <f t="shared" si="63"/>
        <v>335</v>
      </c>
      <c r="L344" s="3" t="e">
        <f t="shared" si="59"/>
        <v>#NUM!</v>
      </c>
      <c r="M344" s="12" t="e">
        <f t="shared" si="60"/>
        <v>#NUM!</v>
      </c>
      <c r="N344" s="24"/>
      <c r="O344" s="24"/>
      <c r="P344" s="24"/>
    </row>
    <row r="345" spans="2:16" x14ac:dyDescent="0.2">
      <c r="B345" s="13">
        <f t="shared" si="61"/>
        <v>55488</v>
      </c>
      <c r="C345" s="19">
        <f t="shared" si="55"/>
        <v>0</v>
      </c>
      <c r="D345" s="3" t="e">
        <f t="shared" si="62"/>
        <v>#NUM!</v>
      </c>
      <c r="E345" s="12" t="e">
        <f t="shared" si="64"/>
        <v>#NUM!</v>
      </c>
      <c r="F345" s="3" t="e">
        <f t="shared" si="56"/>
        <v>#NUM!</v>
      </c>
      <c r="G345" s="12" t="e">
        <f t="shared" si="57"/>
        <v>#NUM!</v>
      </c>
      <c r="H345" s="14">
        <f>'Aktualny Kredyt'!H345</f>
        <v>0</v>
      </c>
      <c r="I345" s="3">
        <f t="shared" si="58"/>
        <v>0</v>
      </c>
      <c r="J345" s="3" t="e">
        <f t="shared" si="65"/>
        <v>#NUM!</v>
      </c>
      <c r="K345" s="5">
        <f t="shared" si="63"/>
        <v>336</v>
      </c>
      <c r="L345" s="3" t="e">
        <f t="shared" si="59"/>
        <v>#NUM!</v>
      </c>
      <c r="M345" s="12" t="e">
        <f t="shared" si="60"/>
        <v>#NUM!</v>
      </c>
      <c r="N345" s="24"/>
      <c r="O345" s="24"/>
      <c r="P345" s="24"/>
    </row>
    <row r="346" spans="2:16" x14ac:dyDescent="0.2">
      <c r="B346" s="13">
        <f t="shared" si="61"/>
        <v>55519</v>
      </c>
      <c r="C346" s="19">
        <f t="shared" si="55"/>
        <v>0</v>
      </c>
      <c r="D346" s="3" t="e">
        <f t="shared" si="62"/>
        <v>#NUM!</v>
      </c>
      <c r="E346" s="12" t="e">
        <f t="shared" si="64"/>
        <v>#NUM!</v>
      </c>
      <c r="F346" s="3" t="e">
        <f t="shared" si="56"/>
        <v>#NUM!</v>
      </c>
      <c r="G346" s="12" t="e">
        <f t="shared" si="57"/>
        <v>#NUM!</v>
      </c>
      <c r="H346" s="14">
        <f>'Aktualny Kredyt'!H346</f>
        <v>0</v>
      </c>
      <c r="I346" s="3">
        <f t="shared" si="58"/>
        <v>0</v>
      </c>
      <c r="J346" s="3" t="e">
        <f t="shared" si="65"/>
        <v>#NUM!</v>
      </c>
      <c r="K346" s="5">
        <f t="shared" si="63"/>
        <v>337</v>
      </c>
      <c r="L346" s="3" t="e">
        <f t="shared" si="59"/>
        <v>#NUM!</v>
      </c>
      <c r="M346" s="12" t="e">
        <f t="shared" si="60"/>
        <v>#NUM!</v>
      </c>
      <c r="N346" s="24"/>
      <c r="O346" s="24"/>
      <c r="P346" s="24"/>
    </row>
    <row r="347" spans="2:16" x14ac:dyDescent="0.2">
      <c r="B347" s="13">
        <f t="shared" si="61"/>
        <v>55550</v>
      </c>
      <c r="C347" s="19">
        <f t="shared" si="55"/>
        <v>0</v>
      </c>
      <c r="D347" s="3" t="e">
        <f t="shared" si="62"/>
        <v>#NUM!</v>
      </c>
      <c r="E347" s="12" t="e">
        <f t="shared" si="64"/>
        <v>#NUM!</v>
      </c>
      <c r="F347" s="3" t="e">
        <f t="shared" si="56"/>
        <v>#NUM!</v>
      </c>
      <c r="G347" s="12" t="e">
        <f t="shared" si="57"/>
        <v>#NUM!</v>
      </c>
      <c r="H347" s="14">
        <f>'Aktualny Kredyt'!H347</f>
        <v>0</v>
      </c>
      <c r="I347" s="3">
        <f t="shared" si="58"/>
        <v>0</v>
      </c>
      <c r="J347" s="3" t="e">
        <f t="shared" si="65"/>
        <v>#NUM!</v>
      </c>
      <c r="K347" s="5">
        <f t="shared" si="63"/>
        <v>338</v>
      </c>
      <c r="L347" s="3" t="e">
        <f t="shared" si="59"/>
        <v>#NUM!</v>
      </c>
      <c r="M347" s="12" t="e">
        <f t="shared" si="60"/>
        <v>#NUM!</v>
      </c>
      <c r="N347" s="24"/>
      <c r="O347" s="24"/>
      <c r="P347" s="24"/>
    </row>
    <row r="348" spans="2:16" x14ac:dyDescent="0.2">
      <c r="B348" s="13">
        <f t="shared" si="61"/>
        <v>55579</v>
      </c>
      <c r="C348" s="19">
        <f t="shared" si="55"/>
        <v>0</v>
      </c>
      <c r="D348" s="3" t="e">
        <f t="shared" si="62"/>
        <v>#NUM!</v>
      </c>
      <c r="E348" s="12" t="e">
        <f t="shared" si="64"/>
        <v>#NUM!</v>
      </c>
      <c r="F348" s="3" t="e">
        <f t="shared" si="56"/>
        <v>#NUM!</v>
      </c>
      <c r="G348" s="12" t="e">
        <f t="shared" si="57"/>
        <v>#NUM!</v>
      </c>
      <c r="H348" s="14">
        <f>'Aktualny Kredyt'!H348</f>
        <v>0</v>
      </c>
      <c r="I348" s="3">
        <f t="shared" si="58"/>
        <v>0</v>
      </c>
      <c r="J348" s="3" t="e">
        <f t="shared" si="65"/>
        <v>#NUM!</v>
      </c>
      <c r="K348" s="5">
        <f t="shared" si="63"/>
        <v>339</v>
      </c>
      <c r="L348" s="3" t="e">
        <f t="shared" si="59"/>
        <v>#NUM!</v>
      </c>
      <c r="M348" s="12" t="e">
        <f t="shared" si="60"/>
        <v>#NUM!</v>
      </c>
      <c r="N348" s="24"/>
      <c r="O348" s="24"/>
      <c r="P348" s="24"/>
    </row>
    <row r="349" spans="2:16" x14ac:dyDescent="0.2">
      <c r="B349" s="13">
        <f t="shared" si="61"/>
        <v>55610</v>
      </c>
      <c r="C349" s="19">
        <f t="shared" si="55"/>
        <v>0</v>
      </c>
      <c r="D349" s="3" t="e">
        <f t="shared" si="62"/>
        <v>#NUM!</v>
      </c>
      <c r="E349" s="12" t="e">
        <f t="shared" si="64"/>
        <v>#NUM!</v>
      </c>
      <c r="F349" s="3" t="e">
        <f t="shared" si="56"/>
        <v>#NUM!</v>
      </c>
      <c r="G349" s="12" t="e">
        <f t="shared" si="57"/>
        <v>#NUM!</v>
      </c>
      <c r="H349" s="14">
        <f>'Aktualny Kredyt'!H349</f>
        <v>0</v>
      </c>
      <c r="I349" s="3">
        <f t="shared" si="58"/>
        <v>0</v>
      </c>
      <c r="J349" s="3" t="e">
        <f t="shared" si="65"/>
        <v>#NUM!</v>
      </c>
      <c r="K349" s="5">
        <f t="shared" si="63"/>
        <v>340</v>
      </c>
      <c r="L349" s="3" t="e">
        <f t="shared" si="59"/>
        <v>#NUM!</v>
      </c>
      <c r="M349" s="12" t="e">
        <f t="shared" si="60"/>
        <v>#NUM!</v>
      </c>
      <c r="N349" s="24"/>
      <c r="O349" s="24"/>
      <c r="P349" s="24"/>
    </row>
    <row r="350" spans="2:16" x14ac:dyDescent="0.2">
      <c r="B350" s="13">
        <f t="shared" si="61"/>
        <v>55640</v>
      </c>
      <c r="C350" s="19">
        <f t="shared" si="55"/>
        <v>0</v>
      </c>
      <c r="D350" s="3" t="e">
        <f t="shared" si="62"/>
        <v>#NUM!</v>
      </c>
      <c r="E350" s="12" t="e">
        <f t="shared" si="64"/>
        <v>#NUM!</v>
      </c>
      <c r="F350" s="3" t="e">
        <f t="shared" si="56"/>
        <v>#NUM!</v>
      </c>
      <c r="G350" s="12" t="e">
        <f t="shared" si="57"/>
        <v>#NUM!</v>
      </c>
      <c r="H350" s="14">
        <f>'Aktualny Kredyt'!H350</f>
        <v>0</v>
      </c>
      <c r="I350" s="3">
        <f t="shared" si="58"/>
        <v>0</v>
      </c>
      <c r="J350" s="3" t="e">
        <f t="shared" si="65"/>
        <v>#NUM!</v>
      </c>
      <c r="K350" s="5">
        <f t="shared" si="63"/>
        <v>341</v>
      </c>
      <c r="L350" s="3" t="e">
        <f t="shared" si="59"/>
        <v>#NUM!</v>
      </c>
      <c r="M350" s="12" t="e">
        <f t="shared" si="60"/>
        <v>#NUM!</v>
      </c>
      <c r="N350" s="24"/>
      <c r="O350" s="24"/>
      <c r="P350" s="24"/>
    </row>
    <row r="351" spans="2:16" x14ac:dyDescent="0.2">
      <c r="B351" s="13">
        <f t="shared" si="61"/>
        <v>55671</v>
      </c>
      <c r="C351" s="19">
        <f t="shared" si="55"/>
        <v>0</v>
      </c>
      <c r="D351" s="3" t="e">
        <f t="shared" si="62"/>
        <v>#NUM!</v>
      </c>
      <c r="E351" s="12" t="e">
        <f t="shared" si="64"/>
        <v>#NUM!</v>
      </c>
      <c r="F351" s="3" t="e">
        <f t="shared" si="56"/>
        <v>#NUM!</v>
      </c>
      <c r="G351" s="12" t="e">
        <f t="shared" si="57"/>
        <v>#NUM!</v>
      </c>
      <c r="H351" s="14">
        <f>'Aktualny Kredyt'!H351</f>
        <v>0</v>
      </c>
      <c r="I351" s="3">
        <f t="shared" si="58"/>
        <v>0</v>
      </c>
      <c r="J351" s="3" t="e">
        <f t="shared" si="65"/>
        <v>#NUM!</v>
      </c>
      <c r="K351" s="5">
        <f t="shared" si="63"/>
        <v>342</v>
      </c>
      <c r="L351" s="3" t="e">
        <f t="shared" si="59"/>
        <v>#NUM!</v>
      </c>
      <c r="M351" s="12" t="e">
        <f t="shared" si="60"/>
        <v>#NUM!</v>
      </c>
      <c r="N351" s="24"/>
      <c r="O351" s="24"/>
      <c r="P351" s="24"/>
    </row>
    <row r="352" spans="2:16" x14ac:dyDescent="0.2">
      <c r="B352" s="13">
        <f t="shared" si="61"/>
        <v>55701</v>
      </c>
      <c r="C352" s="19">
        <f t="shared" si="55"/>
        <v>0</v>
      </c>
      <c r="D352" s="3" t="e">
        <f t="shared" si="62"/>
        <v>#NUM!</v>
      </c>
      <c r="E352" s="12" t="e">
        <f t="shared" si="64"/>
        <v>#NUM!</v>
      </c>
      <c r="F352" s="3" t="e">
        <f t="shared" si="56"/>
        <v>#NUM!</v>
      </c>
      <c r="G352" s="12" t="e">
        <f t="shared" si="57"/>
        <v>#NUM!</v>
      </c>
      <c r="H352" s="14">
        <f>'Aktualny Kredyt'!H352</f>
        <v>0</v>
      </c>
      <c r="I352" s="3">
        <f t="shared" si="58"/>
        <v>0</v>
      </c>
      <c r="J352" s="3" t="e">
        <f t="shared" si="65"/>
        <v>#NUM!</v>
      </c>
      <c r="K352" s="5">
        <f t="shared" si="63"/>
        <v>343</v>
      </c>
      <c r="L352" s="3" t="e">
        <f t="shared" si="59"/>
        <v>#NUM!</v>
      </c>
      <c r="M352" s="12" t="e">
        <f t="shared" si="60"/>
        <v>#NUM!</v>
      </c>
      <c r="N352" s="24"/>
      <c r="O352" s="24"/>
      <c r="P352" s="24"/>
    </row>
    <row r="353" spans="2:16" x14ac:dyDescent="0.2">
      <c r="B353" s="13">
        <f t="shared" si="61"/>
        <v>55732</v>
      </c>
      <c r="C353" s="19">
        <f t="shared" si="55"/>
        <v>0</v>
      </c>
      <c r="D353" s="3" t="e">
        <f t="shared" si="62"/>
        <v>#NUM!</v>
      </c>
      <c r="E353" s="12" t="e">
        <f t="shared" si="64"/>
        <v>#NUM!</v>
      </c>
      <c r="F353" s="3" t="e">
        <f t="shared" si="56"/>
        <v>#NUM!</v>
      </c>
      <c r="G353" s="12" t="e">
        <f t="shared" si="57"/>
        <v>#NUM!</v>
      </c>
      <c r="H353" s="14">
        <f>'Aktualny Kredyt'!H353</f>
        <v>0</v>
      </c>
      <c r="I353" s="3">
        <f t="shared" si="58"/>
        <v>0</v>
      </c>
      <c r="J353" s="3" t="e">
        <f t="shared" si="65"/>
        <v>#NUM!</v>
      </c>
      <c r="K353" s="5">
        <f t="shared" si="63"/>
        <v>344</v>
      </c>
      <c r="L353" s="3" t="e">
        <f t="shared" si="59"/>
        <v>#NUM!</v>
      </c>
      <c r="M353" s="12" t="e">
        <f t="shared" si="60"/>
        <v>#NUM!</v>
      </c>
      <c r="N353" s="24"/>
      <c r="O353" s="24"/>
      <c r="P353" s="24"/>
    </row>
    <row r="354" spans="2:16" x14ac:dyDescent="0.2">
      <c r="B354" s="13">
        <f t="shared" si="61"/>
        <v>55763</v>
      </c>
      <c r="C354" s="19">
        <f t="shared" si="55"/>
        <v>0</v>
      </c>
      <c r="D354" s="3" t="e">
        <f t="shared" si="62"/>
        <v>#NUM!</v>
      </c>
      <c r="E354" s="12" t="e">
        <f t="shared" si="64"/>
        <v>#NUM!</v>
      </c>
      <c r="F354" s="3" t="e">
        <f t="shared" si="56"/>
        <v>#NUM!</v>
      </c>
      <c r="G354" s="12" t="e">
        <f t="shared" si="57"/>
        <v>#NUM!</v>
      </c>
      <c r="H354" s="14">
        <f>'Aktualny Kredyt'!H354</f>
        <v>0</v>
      </c>
      <c r="I354" s="3">
        <f t="shared" si="58"/>
        <v>0</v>
      </c>
      <c r="J354" s="3" t="e">
        <f t="shared" si="65"/>
        <v>#NUM!</v>
      </c>
      <c r="K354" s="5">
        <f t="shared" si="63"/>
        <v>345</v>
      </c>
      <c r="L354" s="3" t="e">
        <f t="shared" si="59"/>
        <v>#NUM!</v>
      </c>
      <c r="M354" s="12" t="e">
        <f t="shared" si="60"/>
        <v>#NUM!</v>
      </c>
      <c r="N354" s="24"/>
      <c r="O354" s="24"/>
      <c r="P354" s="24"/>
    </row>
    <row r="355" spans="2:16" x14ac:dyDescent="0.2">
      <c r="B355" s="13">
        <f t="shared" si="61"/>
        <v>55793</v>
      </c>
      <c r="C355" s="19">
        <f t="shared" si="55"/>
        <v>0</v>
      </c>
      <c r="D355" s="3" t="e">
        <f t="shared" si="62"/>
        <v>#NUM!</v>
      </c>
      <c r="E355" s="12" t="e">
        <f t="shared" si="64"/>
        <v>#NUM!</v>
      </c>
      <c r="F355" s="3" t="e">
        <f t="shared" si="56"/>
        <v>#NUM!</v>
      </c>
      <c r="G355" s="12" t="e">
        <f t="shared" si="57"/>
        <v>#NUM!</v>
      </c>
      <c r="H355" s="14">
        <f>'Aktualny Kredyt'!H355</f>
        <v>0</v>
      </c>
      <c r="I355" s="3">
        <f t="shared" si="58"/>
        <v>0</v>
      </c>
      <c r="J355" s="3" t="e">
        <f t="shared" si="65"/>
        <v>#NUM!</v>
      </c>
      <c r="K355" s="5">
        <f t="shared" si="63"/>
        <v>346</v>
      </c>
      <c r="L355" s="3" t="e">
        <f t="shared" si="59"/>
        <v>#NUM!</v>
      </c>
      <c r="M355" s="12" t="e">
        <f t="shared" si="60"/>
        <v>#NUM!</v>
      </c>
      <c r="N355" s="24"/>
      <c r="O355" s="24"/>
      <c r="P355" s="24"/>
    </row>
    <row r="356" spans="2:16" x14ac:dyDescent="0.2">
      <c r="B356" s="13">
        <f t="shared" si="61"/>
        <v>55824</v>
      </c>
      <c r="C356" s="19">
        <f t="shared" si="55"/>
        <v>0</v>
      </c>
      <c r="D356" s="3" t="e">
        <f t="shared" si="62"/>
        <v>#NUM!</v>
      </c>
      <c r="E356" s="12" t="e">
        <f t="shared" si="64"/>
        <v>#NUM!</v>
      </c>
      <c r="F356" s="3" t="e">
        <f t="shared" si="56"/>
        <v>#NUM!</v>
      </c>
      <c r="G356" s="12" t="e">
        <f t="shared" si="57"/>
        <v>#NUM!</v>
      </c>
      <c r="H356" s="14">
        <f>'Aktualny Kredyt'!H356</f>
        <v>0</v>
      </c>
      <c r="I356" s="3">
        <f t="shared" si="58"/>
        <v>0</v>
      </c>
      <c r="J356" s="3" t="e">
        <f t="shared" si="65"/>
        <v>#NUM!</v>
      </c>
      <c r="K356" s="5">
        <f t="shared" si="63"/>
        <v>347</v>
      </c>
      <c r="L356" s="3" t="e">
        <f t="shared" si="59"/>
        <v>#NUM!</v>
      </c>
      <c r="M356" s="12" t="e">
        <f t="shared" si="60"/>
        <v>#NUM!</v>
      </c>
      <c r="N356" s="24"/>
      <c r="O356" s="24"/>
      <c r="P356" s="24"/>
    </row>
    <row r="357" spans="2:16" x14ac:dyDescent="0.2">
      <c r="B357" s="13">
        <f t="shared" si="61"/>
        <v>55854</v>
      </c>
      <c r="C357" s="19">
        <f t="shared" si="55"/>
        <v>0</v>
      </c>
      <c r="D357" s="3" t="e">
        <f t="shared" si="62"/>
        <v>#NUM!</v>
      </c>
      <c r="E357" s="12" t="e">
        <f t="shared" si="64"/>
        <v>#NUM!</v>
      </c>
      <c r="F357" s="3" t="e">
        <f t="shared" si="56"/>
        <v>#NUM!</v>
      </c>
      <c r="G357" s="12" t="e">
        <f t="shared" si="57"/>
        <v>#NUM!</v>
      </c>
      <c r="H357" s="14">
        <f>'Aktualny Kredyt'!H357</f>
        <v>0</v>
      </c>
      <c r="I357" s="3">
        <f t="shared" si="58"/>
        <v>0</v>
      </c>
      <c r="J357" s="3" t="e">
        <f t="shared" si="65"/>
        <v>#NUM!</v>
      </c>
      <c r="K357" s="5">
        <f t="shared" si="63"/>
        <v>348</v>
      </c>
      <c r="L357" s="3" t="e">
        <f t="shared" si="59"/>
        <v>#NUM!</v>
      </c>
      <c r="M357" s="12" t="e">
        <f t="shared" si="60"/>
        <v>#NUM!</v>
      </c>
      <c r="N357" s="24"/>
      <c r="O357" s="24"/>
      <c r="P357" s="24"/>
    </row>
    <row r="358" spans="2:16" x14ac:dyDescent="0.2">
      <c r="B358" s="13">
        <f t="shared" si="61"/>
        <v>55885</v>
      </c>
      <c r="C358" s="19">
        <f t="shared" si="55"/>
        <v>0</v>
      </c>
      <c r="D358" s="3" t="e">
        <f t="shared" si="62"/>
        <v>#NUM!</v>
      </c>
      <c r="E358" s="12" t="e">
        <f t="shared" si="64"/>
        <v>#NUM!</v>
      </c>
      <c r="F358" s="3" t="e">
        <f t="shared" si="56"/>
        <v>#NUM!</v>
      </c>
      <c r="G358" s="12" t="e">
        <f t="shared" si="57"/>
        <v>#NUM!</v>
      </c>
      <c r="H358" s="14">
        <f>'Aktualny Kredyt'!H358</f>
        <v>0</v>
      </c>
      <c r="I358" s="3">
        <f t="shared" si="58"/>
        <v>0</v>
      </c>
      <c r="J358" s="3" t="e">
        <f t="shared" si="65"/>
        <v>#NUM!</v>
      </c>
      <c r="K358" s="5">
        <f t="shared" si="63"/>
        <v>349</v>
      </c>
      <c r="L358" s="3" t="e">
        <f t="shared" si="59"/>
        <v>#NUM!</v>
      </c>
      <c r="M358" s="12" t="e">
        <f t="shared" si="60"/>
        <v>#NUM!</v>
      </c>
      <c r="N358" s="24"/>
      <c r="O358" s="24"/>
      <c r="P358" s="24"/>
    </row>
    <row r="359" spans="2:16" x14ac:dyDescent="0.2">
      <c r="B359" s="13">
        <f t="shared" si="61"/>
        <v>55916</v>
      </c>
      <c r="C359" s="19">
        <f t="shared" si="55"/>
        <v>0</v>
      </c>
      <c r="D359" s="3" t="e">
        <f t="shared" si="62"/>
        <v>#NUM!</v>
      </c>
      <c r="E359" s="12" t="e">
        <f t="shared" si="64"/>
        <v>#NUM!</v>
      </c>
      <c r="F359" s="3" t="e">
        <f t="shared" si="56"/>
        <v>#NUM!</v>
      </c>
      <c r="G359" s="12" t="e">
        <f t="shared" si="57"/>
        <v>#NUM!</v>
      </c>
      <c r="H359" s="14">
        <f>'Aktualny Kredyt'!H359</f>
        <v>0</v>
      </c>
      <c r="I359" s="3">
        <f t="shared" si="58"/>
        <v>0</v>
      </c>
      <c r="J359" s="3" t="e">
        <f t="shared" si="65"/>
        <v>#NUM!</v>
      </c>
      <c r="K359" s="5">
        <f t="shared" si="63"/>
        <v>350</v>
      </c>
      <c r="L359" s="3" t="e">
        <f t="shared" si="59"/>
        <v>#NUM!</v>
      </c>
      <c r="M359" s="12" t="e">
        <f t="shared" si="60"/>
        <v>#NUM!</v>
      </c>
      <c r="N359" s="24"/>
      <c r="O359" s="24"/>
      <c r="P359" s="24"/>
    </row>
    <row r="360" spans="2:16" x14ac:dyDescent="0.2">
      <c r="B360" s="13">
        <f t="shared" si="61"/>
        <v>55944</v>
      </c>
      <c r="C360" s="19">
        <f t="shared" si="55"/>
        <v>0</v>
      </c>
      <c r="D360" s="3" t="e">
        <f t="shared" si="62"/>
        <v>#NUM!</v>
      </c>
      <c r="E360" s="12" t="e">
        <f t="shared" si="64"/>
        <v>#NUM!</v>
      </c>
      <c r="F360" s="3" t="e">
        <f t="shared" si="56"/>
        <v>#NUM!</v>
      </c>
      <c r="G360" s="12" t="e">
        <f t="shared" si="57"/>
        <v>#NUM!</v>
      </c>
      <c r="H360" s="14">
        <f>'Aktualny Kredyt'!H360</f>
        <v>0</v>
      </c>
      <c r="I360" s="3">
        <f t="shared" si="58"/>
        <v>0</v>
      </c>
      <c r="J360" s="3" t="e">
        <f t="shared" si="65"/>
        <v>#NUM!</v>
      </c>
      <c r="K360" s="5">
        <f t="shared" si="63"/>
        <v>351</v>
      </c>
      <c r="L360" s="3" t="e">
        <f t="shared" si="59"/>
        <v>#NUM!</v>
      </c>
      <c r="M360" s="12" t="e">
        <f t="shared" si="60"/>
        <v>#NUM!</v>
      </c>
      <c r="N360" s="24"/>
      <c r="O360" s="24"/>
      <c r="P360" s="24"/>
    </row>
    <row r="361" spans="2:16" x14ac:dyDescent="0.2">
      <c r="B361" s="13">
        <f t="shared" si="61"/>
        <v>55975</v>
      </c>
      <c r="C361" s="19">
        <f t="shared" si="55"/>
        <v>0</v>
      </c>
      <c r="D361" s="3" t="e">
        <f t="shared" si="62"/>
        <v>#NUM!</v>
      </c>
      <c r="E361" s="12" t="e">
        <f t="shared" si="64"/>
        <v>#NUM!</v>
      </c>
      <c r="F361" s="3" t="e">
        <f t="shared" si="56"/>
        <v>#NUM!</v>
      </c>
      <c r="G361" s="12" t="e">
        <f t="shared" si="57"/>
        <v>#NUM!</v>
      </c>
      <c r="H361" s="14">
        <f>'Aktualny Kredyt'!H361</f>
        <v>0</v>
      </c>
      <c r="I361" s="3">
        <f t="shared" si="58"/>
        <v>0</v>
      </c>
      <c r="J361" s="3" t="e">
        <f t="shared" si="65"/>
        <v>#NUM!</v>
      </c>
      <c r="K361" s="5">
        <f t="shared" si="63"/>
        <v>352</v>
      </c>
      <c r="L361" s="3" t="e">
        <f t="shared" si="59"/>
        <v>#NUM!</v>
      </c>
      <c r="M361" s="12" t="e">
        <f t="shared" si="60"/>
        <v>#NUM!</v>
      </c>
      <c r="N361" s="24"/>
      <c r="O361" s="24"/>
      <c r="P361" s="24"/>
    </row>
    <row r="362" spans="2:16" x14ac:dyDescent="0.2">
      <c r="B362" s="13">
        <f t="shared" si="61"/>
        <v>56005</v>
      </c>
      <c r="C362" s="19">
        <f t="shared" si="55"/>
        <v>0</v>
      </c>
      <c r="D362" s="3" t="e">
        <f t="shared" si="62"/>
        <v>#NUM!</v>
      </c>
      <c r="E362" s="12" t="e">
        <f t="shared" si="64"/>
        <v>#NUM!</v>
      </c>
      <c r="F362" s="3" t="e">
        <f t="shared" si="56"/>
        <v>#NUM!</v>
      </c>
      <c r="G362" s="12" t="e">
        <f t="shared" si="57"/>
        <v>#NUM!</v>
      </c>
      <c r="H362" s="14">
        <f>'Aktualny Kredyt'!H362</f>
        <v>0</v>
      </c>
      <c r="I362" s="3">
        <f t="shared" si="58"/>
        <v>0</v>
      </c>
      <c r="J362" s="3" t="e">
        <f t="shared" si="65"/>
        <v>#NUM!</v>
      </c>
      <c r="K362" s="5">
        <f t="shared" si="63"/>
        <v>353</v>
      </c>
      <c r="L362" s="3" t="e">
        <f t="shared" si="59"/>
        <v>#NUM!</v>
      </c>
      <c r="M362" s="12" t="e">
        <f t="shared" si="60"/>
        <v>#NUM!</v>
      </c>
      <c r="N362" s="24"/>
      <c r="O362" s="24"/>
      <c r="P362" s="24"/>
    </row>
    <row r="363" spans="2:16" x14ac:dyDescent="0.2">
      <c r="B363" s="13">
        <f t="shared" si="61"/>
        <v>56036</v>
      </c>
      <c r="C363" s="19">
        <f t="shared" si="55"/>
        <v>0</v>
      </c>
      <c r="D363" s="3" t="e">
        <f t="shared" si="62"/>
        <v>#NUM!</v>
      </c>
      <c r="E363" s="12" t="e">
        <f t="shared" si="64"/>
        <v>#NUM!</v>
      </c>
      <c r="F363" s="3" t="e">
        <f t="shared" si="56"/>
        <v>#NUM!</v>
      </c>
      <c r="G363" s="12" t="e">
        <f t="shared" si="57"/>
        <v>#NUM!</v>
      </c>
      <c r="H363" s="14">
        <f>'Aktualny Kredyt'!H363</f>
        <v>0</v>
      </c>
      <c r="I363" s="3">
        <f t="shared" si="58"/>
        <v>0</v>
      </c>
      <c r="J363" s="3" t="e">
        <f t="shared" si="65"/>
        <v>#NUM!</v>
      </c>
      <c r="K363" s="5">
        <f t="shared" si="63"/>
        <v>354</v>
      </c>
      <c r="L363" s="3" t="e">
        <f t="shared" si="59"/>
        <v>#NUM!</v>
      </c>
      <c r="M363" s="12" t="e">
        <f t="shared" si="60"/>
        <v>#NUM!</v>
      </c>
      <c r="N363" s="24"/>
      <c r="O363" s="24"/>
      <c r="P363" s="24"/>
    </row>
    <row r="364" spans="2:16" x14ac:dyDescent="0.2">
      <c r="B364" s="13">
        <f t="shared" si="61"/>
        <v>56066</v>
      </c>
      <c r="C364" s="19">
        <f t="shared" si="55"/>
        <v>0</v>
      </c>
      <c r="D364" s="3" t="e">
        <f t="shared" si="62"/>
        <v>#NUM!</v>
      </c>
      <c r="E364" s="12" t="e">
        <f t="shared" si="64"/>
        <v>#NUM!</v>
      </c>
      <c r="F364" s="3" t="e">
        <f t="shared" si="56"/>
        <v>#NUM!</v>
      </c>
      <c r="G364" s="12" t="e">
        <f t="shared" si="57"/>
        <v>#NUM!</v>
      </c>
      <c r="H364" s="14">
        <f>'Aktualny Kredyt'!H364</f>
        <v>0</v>
      </c>
      <c r="I364" s="3">
        <f t="shared" si="58"/>
        <v>0</v>
      </c>
      <c r="J364" s="3" t="e">
        <f t="shared" si="65"/>
        <v>#NUM!</v>
      </c>
      <c r="K364" s="5">
        <f t="shared" si="63"/>
        <v>355</v>
      </c>
      <c r="L364" s="3" t="e">
        <f t="shared" si="59"/>
        <v>#NUM!</v>
      </c>
      <c r="M364" s="12" t="e">
        <f t="shared" si="60"/>
        <v>#NUM!</v>
      </c>
      <c r="N364" s="24"/>
      <c r="O364" s="24"/>
      <c r="P364" s="24"/>
    </row>
    <row r="365" spans="2:16" x14ac:dyDescent="0.2">
      <c r="B365" s="13">
        <f t="shared" si="61"/>
        <v>56097</v>
      </c>
      <c r="C365" s="19">
        <f t="shared" si="55"/>
        <v>0</v>
      </c>
      <c r="D365" s="3" t="e">
        <f t="shared" si="62"/>
        <v>#NUM!</v>
      </c>
      <c r="E365" s="12" t="e">
        <f t="shared" si="64"/>
        <v>#NUM!</v>
      </c>
      <c r="F365" s="3" t="e">
        <f t="shared" si="56"/>
        <v>#NUM!</v>
      </c>
      <c r="G365" s="12" t="e">
        <f t="shared" si="57"/>
        <v>#NUM!</v>
      </c>
      <c r="H365" s="14">
        <f>'Aktualny Kredyt'!H365</f>
        <v>0</v>
      </c>
      <c r="I365" s="3">
        <f t="shared" si="58"/>
        <v>0</v>
      </c>
      <c r="J365" s="3" t="e">
        <f t="shared" si="65"/>
        <v>#NUM!</v>
      </c>
      <c r="K365" s="5">
        <f t="shared" si="63"/>
        <v>356</v>
      </c>
      <c r="L365" s="3" t="e">
        <f t="shared" si="59"/>
        <v>#NUM!</v>
      </c>
      <c r="M365" s="12" t="e">
        <f t="shared" si="60"/>
        <v>#NUM!</v>
      </c>
      <c r="N365" s="24"/>
      <c r="O365" s="24"/>
      <c r="P365" s="24"/>
    </row>
    <row r="366" spans="2:16" x14ac:dyDescent="0.2">
      <c r="B366" s="13">
        <f t="shared" si="61"/>
        <v>56128</v>
      </c>
      <c r="C366" s="19">
        <f t="shared" si="55"/>
        <v>0</v>
      </c>
      <c r="D366" s="3" t="e">
        <f t="shared" si="62"/>
        <v>#NUM!</v>
      </c>
      <c r="E366" s="12" t="e">
        <f t="shared" si="64"/>
        <v>#NUM!</v>
      </c>
      <c r="F366" s="3" t="e">
        <f t="shared" si="56"/>
        <v>#NUM!</v>
      </c>
      <c r="G366" s="12" t="e">
        <f t="shared" si="57"/>
        <v>#NUM!</v>
      </c>
      <c r="H366" s="14">
        <f>'Aktualny Kredyt'!H366</f>
        <v>0</v>
      </c>
      <c r="I366" s="3">
        <f t="shared" si="58"/>
        <v>0</v>
      </c>
      <c r="J366" s="3" t="e">
        <f t="shared" si="65"/>
        <v>#NUM!</v>
      </c>
      <c r="K366" s="5">
        <f t="shared" si="63"/>
        <v>357</v>
      </c>
      <c r="L366" s="3" t="e">
        <f t="shared" si="59"/>
        <v>#NUM!</v>
      </c>
      <c r="M366" s="12" t="e">
        <f t="shared" si="60"/>
        <v>#NUM!</v>
      </c>
      <c r="N366" s="24"/>
      <c r="O366" s="24"/>
      <c r="P366" s="24"/>
    </row>
    <row r="367" spans="2:16" x14ac:dyDescent="0.2">
      <c r="B367" s="13">
        <f t="shared" si="61"/>
        <v>56158</v>
      </c>
      <c r="C367" s="19">
        <f t="shared" si="55"/>
        <v>0</v>
      </c>
      <c r="D367" s="3" t="e">
        <f t="shared" si="62"/>
        <v>#NUM!</v>
      </c>
      <c r="E367" s="12" t="e">
        <f t="shared" si="64"/>
        <v>#NUM!</v>
      </c>
      <c r="F367" s="3" t="e">
        <f t="shared" si="56"/>
        <v>#NUM!</v>
      </c>
      <c r="G367" s="12" t="e">
        <f t="shared" si="57"/>
        <v>#NUM!</v>
      </c>
      <c r="H367" s="14">
        <f>'Aktualny Kredyt'!H367</f>
        <v>0</v>
      </c>
      <c r="I367" s="3">
        <f t="shared" si="58"/>
        <v>0</v>
      </c>
      <c r="J367" s="3" t="e">
        <f t="shared" si="65"/>
        <v>#NUM!</v>
      </c>
      <c r="K367" s="5">
        <f t="shared" si="63"/>
        <v>358</v>
      </c>
      <c r="L367" s="3" t="e">
        <f t="shared" si="59"/>
        <v>#NUM!</v>
      </c>
      <c r="M367" s="12" t="e">
        <f t="shared" si="60"/>
        <v>#NUM!</v>
      </c>
      <c r="N367" s="24"/>
      <c r="O367" s="24"/>
      <c r="P367" s="24"/>
    </row>
    <row r="368" spans="2:16" x14ac:dyDescent="0.2">
      <c r="B368" s="13">
        <f t="shared" si="61"/>
        <v>56189</v>
      </c>
      <c r="C368" s="19">
        <f t="shared" si="55"/>
        <v>0</v>
      </c>
      <c r="D368" s="3" t="e">
        <f t="shared" si="62"/>
        <v>#NUM!</v>
      </c>
      <c r="E368" s="12" t="e">
        <f t="shared" si="64"/>
        <v>#NUM!</v>
      </c>
      <c r="F368" s="3" t="e">
        <f t="shared" si="56"/>
        <v>#NUM!</v>
      </c>
      <c r="G368" s="12" t="e">
        <f t="shared" si="57"/>
        <v>#NUM!</v>
      </c>
      <c r="H368" s="14">
        <f>'Aktualny Kredyt'!H368</f>
        <v>0</v>
      </c>
      <c r="I368" s="3">
        <f t="shared" si="58"/>
        <v>0</v>
      </c>
      <c r="J368" s="3" t="e">
        <f t="shared" si="65"/>
        <v>#NUM!</v>
      </c>
      <c r="K368" s="5">
        <f t="shared" si="63"/>
        <v>359</v>
      </c>
      <c r="L368" s="3" t="e">
        <f t="shared" si="59"/>
        <v>#NUM!</v>
      </c>
      <c r="M368" s="12" t="e">
        <f t="shared" si="60"/>
        <v>#NUM!</v>
      </c>
      <c r="N368" s="24"/>
      <c r="O368" s="24"/>
      <c r="P368" s="24"/>
    </row>
    <row r="369" spans="2:16" x14ac:dyDescent="0.2">
      <c r="B369" s="13">
        <f t="shared" si="61"/>
        <v>56219</v>
      </c>
      <c r="C369" s="19">
        <f>$D$4</f>
        <v>0</v>
      </c>
      <c r="D369" s="3" t="e">
        <f t="shared" si="62"/>
        <v>#NUM!</v>
      </c>
      <c r="E369" s="12" t="e">
        <f t="shared" si="64"/>
        <v>#NUM!</v>
      </c>
      <c r="F369" s="3" t="e">
        <f t="shared" si="56"/>
        <v>#NUM!</v>
      </c>
      <c r="G369" s="12" t="e">
        <f t="shared" si="57"/>
        <v>#NUM!</v>
      </c>
      <c r="H369" s="14">
        <f>'Aktualny Kredyt'!H369</f>
        <v>0</v>
      </c>
      <c r="I369" s="3">
        <f t="shared" si="58"/>
        <v>0</v>
      </c>
      <c r="J369" s="3" t="e">
        <f t="shared" si="65"/>
        <v>#NUM!</v>
      </c>
      <c r="K369" s="5">
        <f t="shared" si="63"/>
        <v>360</v>
      </c>
      <c r="L369" s="3" t="e">
        <f t="shared" si="59"/>
        <v>#NUM!</v>
      </c>
      <c r="M369" s="12" t="e">
        <f t="shared" si="60"/>
        <v>#NUM!</v>
      </c>
      <c r="N369" s="24"/>
      <c r="O369" s="24"/>
      <c r="P369" s="24"/>
    </row>
    <row r="370" spans="2:16" x14ac:dyDescent="0.2">
      <c r="E370" s="3" t="e">
        <f>SUM(E10:E369)</f>
        <v>#NUM!</v>
      </c>
      <c r="G370" s="1" t="s">
        <v>17</v>
      </c>
      <c r="H370" s="3">
        <f>SUM(H10:H369)</f>
        <v>0</v>
      </c>
      <c r="I370" s="3">
        <f>SUM(I10:I369)</f>
        <v>0</v>
      </c>
    </row>
    <row r="371" spans="2:16" x14ac:dyDescent="0.2"/>
    <row r="372" spans="2:16" x14ac:dyDescent="0.2"/>
    <row r="373" spans="2:16" x14ac:dyDescent="0.2"/>
    <row r="374" spans="2:16" x14ac:dyDescent="0.2"/>
  </sheetData>
  <sheetProtection algorithmName="SHA-512" hashValue="7SLDdDnDiEU+toNlc+SOpNoPgTzrTuizgd1tGL3rdvjNEbr3fsXF2KiYlALuYIQtBLZvpgXa3Qr2uBUdQbHjFA==" saltValue="r+Vf/4qQuwUNFW52zFT1wg==" spinCount="100000" sheet="1" objects="1" scenarios="1"/>
  <mergeCells count="13">
    <mergeCell ref="B3:C3"/>
    <mergeCell ref="K3:L3"/>
    <mergeCell ref="B4:C4"/>
    <mergeCell ref="K4:L4"/>
    <mergeCell ref="B5:C5"/>
    <mergeCell ref="K5:L5"/>
    <mergeCell ref="R6:W6"/>
    <mergeCell ref="B7:C7"/>
    <mergeCell ref="K7:L7"/>
    <mergeCell ref="B8:C8"/>
    <mergeCell ref="K8:L8"/>
    <mergeCell ref="B6:C6"/>
    <mergeCell ref="K6:L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27665-2BC8-1146-B7D9-0FC662CC7CA5}">
  <dimension ref="A1:Y374"/>
  <sheetViews>
    <sheetView showGridLines="0" zoomScale="80" zoomScaleNormal="80" workbookViewId="0">
      <pane ySplit="9" topLeftCell="A10" activePane="bottomLeft" state="frozen"/>
      <selection pane="bottomLeft" activeCell="B11" sqref="B11"/>
    </sheetView>
  </sheetViews>
  <sheetFormatPr baseColWidth="10" defaultColWidth="0" defaultRowHeight="16" customHeight="1" zeroHeight="1" x14ac:dyDescent="0.2"/>
  <cols>
    <col min="1" max="1" width="4.6640625" style="1" customWidth="1"/>
    <col min="2" max="2" width="23.33203125" style="1" customWidth="1"/>
    <col min="3" max="3" width="7.6640625" style="1" customWidth="1"/>
    <col min="4" max="8" width="16.83203125" style="1" customWidth="1"/>
    <col min="9" max="9" width="12.33203125" style="1" customWidth="1"/>
    <col min="10" max="10" width="16.83203125" style="1" customWidth="1"/>
    <col min="11" max="11" width="11.1640625" style="1" bestFit="1" customWidth="1"/>
    <col min="12" max="13" width="16.83203125" style="1" customWidth="1"/>
    <col min="14" max="16" width="16.83203125" style="23" customWidth="1"/>
    <col min="17" max="25" width="10.83203125" style="1" customWidth="1"/>
    <col min="26" max="16384" width="10.83203125" style="1" hidden="1"/>
  </cols>
  <sheetData>
    <row r="1" spans="2:23" x14ac:dyDescent="0.2">
      <c r="C1" s="26" t="s">
        <v>22</v>
      </c>
      <c r="D1" s="25" t="e">
        <f>VLOOKUP(MIN(0,J10:K369),J10:K369,2,FALSE)</f>
        <v>#NUM!</v>
      </c>
      <c r="N1" s="1"/>
      <c r="O1" s="1"/>
      <c r="P1" s="1"/>
    </row>
    <row r="2" spans="2:23" x14ac:dyDescent="0.2">
      <c r="C2" s="26" t="s">
        <v>23</v>
      </c>
      <c r="D2" s="25" t="e">
        <f>IF(#REF!-D1&lt;0,0,#REF!-D1)</f>
        <v>#REF!</v>
      </c>
      <c r="M2" s="5"/>
      <c r="N2" s="5"/>
      <c r="O2" s="5"/>
      <c r="P2" s="5"/>
    </row>
    <row r="3" spans="2:23" x14ac:dyDescent="0.2">
      <c r="B3" s="60" t="s">
        <v>0</v>
      </c>
      <c r="C3" s="61"/>
      <c r="D3" s="37">
        <f>PODSUMOWANIE!C3</f>
        <v>0</v>
      </c>
      <c r="E3" s="5"/>
      <c r="F3" s="5"/>
      <c r="G3" s="5"/>
      <c r="H3" s="5"/>
      <c r="I3" s="5"/>
      <c r="J3" s="5"/>
      <c r="K3" s="58" t="s">
        <v>15</v>
      </c>
      <c r="L3" s="58"/>
      <c r="M3" s="6" t="e">
        <f>IF(MAX(M10:M369)&gt;D3,D3,MAX(M10:M369))</f>
        <v>#NUM!</v>
      </c>
      <c r="N3" s="12"/>
      <c r="O3" s="12"/>
      <c r="P3" s="12"/>
    </row>
    <row r="4" spans="2:23" x14ac:dyDescent="0.2">
      <c r="B4" s="60" t="s">
        <v>4</v>
      </c>
      <c r="C4" s="61"/>
      <c r="D4" s="38">
        <f>PODSUMOWANIE!C7</f>
        <v>0</v>
      </c>
      <c r="E4" s="5"/>
      <c r="F4" s="5"/>
      <c r="G4" s="5"/>
      <c r="H4" s="5"/>
      <c r="I4" s="5"/>
      <c r="J4" s="5"/>
      <c r="K4" s="58" t="s">
        <v>20</v>
      </c>
      <c r="L4" s="58"/>
      <c r="M4" s="28" t="e">
        <f>'Kredyt po Refinansie'!M5</f>
        <v>#NUM!</v>
      </c>
      <c r="N4" s="22"/>
      <c r="O4" s="22"/>
      <c r="P4" s="22"/>
    </row>
    <row r="5" spans="2:23" x14ac:dyDescent="0.2">
      <c r="B5" s="60" t="s">
        <v>2</v>
      </c>
      <c r="C5" s="61"/>
      <c r="D5" s="27">
        <f>D6/12</f>
        <v>0</v>
      </c>
      <c r="E5" s="5"/>
      <c r="F5" s="5"/>
      <c r="G5" s="5"/>
      <c r="H5" s="5"/>
      <c r="I5" s="5"/>
      <c r="J5" s="5"/>
      <c r="K5" s="62" t="s">
        <v>19</v>
      </c>
      <c r="L5" s="62"/>
      <c r="M5" s="4" t="e">
        <f>MAX(L10:L369)</f>
        <v>#NUM!</v>
      </c>
      <c r="N5" s="3"/>
      <c r="O5" s="3"/>
      <c r="P5" s="3"/>
    </row>
    <row r="6" spans="2:23" x14ac:dyDescent="0.2">
      <c r="B6" s="60" t="s">
        <v>3</v>
      </c>
      <c r="C6" s="61"/>
      <c r="D6" s="27">
        <f>PODSUMOWANIE!C5</f>
        <v>0</v>
      </c>
      <c r="E6" s="5"/>
      <c r="F6" s="5"/>
      <c r="G6" s="5"/>
      <c r="H6" s="5"/>
      <c r="I6" s="5"/>
      <c r="J6" s="5"/>
      <c r="K6" s="58" t="s">
        <v>16</v>
      </c>
      <c r="L6" s="58"/>
      <c r="M6" s="7" t="e">
        <f>IF(M5&lt;0,0,M4-M5)</f>
        <v>#NUM!</v>
      </c>
      <c r="N6" s="20"/>
      <c r="O6" s="20"/>
      <c r="P6" s="20"/>
      <c r="R6" s="57"/>
      <c r="S6" s="57"/>
      <c r="T6" s="57"/>
      <c r="U6" s="57"/>
      <c r="V6" s="57"/>
      <c r="W6" s="57"/>
    </row>
    <row r="7" spans="2:23" x14ac:dyDescent="0.2">
      <c r="B7" s="60" t="s">
        <v>1</v>
      </c>
      <c r="C7" s="61"/>
      <c r="D7" s="18" t="e">
        <f>-PMT(D4/12,D6,D3)</f>
        <v>#NUM!</v>
      </c>
      <c r="E7" s="5"/>
      <c r="F7" s="5"/>
      <c r="G7" s="5"/>
      <c r="H7" s="5"/>
      <c r="I7" s="5"/>
      <c r="J7" s="5"/>
      <c r="K7" s="59" t="s">
        <v>18</v>
      </c>
      <c r="L7" s="59"/>
      <c r="M7" s="9" t="e">
        <f>H370</f>
        <v>#NUM!</v>
      </c>
      <c r="N7" s="21"/>
      <c r="O7" s="21"/>
      <c r="P7" s="21"/>
    </row>
    <row r="8" spans="2:23" x14ac:dyDescent="0.2">
      <c r="B8" s="60" t="s">
        <v>24</v>
      </c>
      <c r="C8" s="61"/>
      <c r="D8" s="18" t="e">
        <f>MAX(L10:L369)+MAX(M10:M369)</f>
        <v>#NUM!</v>
      </c>
      <c r="E8" s="5"/>
      <c r="F8" s="5"/>
      <c r="G8" s="5"/>
      <c r="H8" s="5"/>
      <c r="I8" s="5"/>
      <c r="J8" s="5"/>
      <c r="K8" s="59" t="s">
        <v>26</v>
      </c>
      <c r="L8" s="59"/>
      <c r="M8" s="9" t="e">
        <f>E370+H370</f>
        <v>#NUM!</v>
      </c>
      <c r="N8" s="21"/>
      <c r="O8" s="21"/>
      <c r="P8" s="21"/>
    </row>
    <row r="9" spans="2:23" s="11" customFormat="1" ht="34" x14ac:dyDescent="0.2">
      <c r="B9" s="10" t="s">
        <v>6</v>
      </c>
      <c r="C9" s="10"/>
      <c r="D9" s="10" t="s">
        <v>11</v>
      </c>
      <c r="E9" s="10" t="s">
        <v>7</v>
      </c>
      <c r="F9" s="10" t="s">
        <v>8</v>
      </c>
      <c r="G9" s="10" t="s">
        <v>9</v>
      </c>
      <c r="H9" s="10" t="s">
        <v>5</v>
      </c>
      <c r="I9" s="10" t="s">
        <v>21</v>
      </c>
      <c r="J9" s="10" t="s">
        <v>10</v>
      </c>
      <c r="K9" s="10" t="s">
        <v>12</v>
      </c>
      <c r="L9" s="10" t="s">
        <v>13</v>
      </c>
      <c r="M9" s="10" t="s">
        <v>14</v>
      </c>
      <c r="N9" s="10"/>
      <c r="O9" s="10"/>
      <c r="P9" s="10"/>
    </row>
    <row r="10" spans="2:23" x14ac:dyDescent="0.2">
      <c r="B10" s="39">
        <f>'Kredyt po Refinansie'!B10</f>
        <v>45292</v>
      </c>
      <c r="C10" s="19">
        <f>$D$4</f>
        <v>0</v>
      </c>
      <c r="D10" s="3">
        <f>D3</f>
        <v>0</v>
      </c>
      <c r="E10" s="12" t="e">
        <f>-PMT(C10/12,$D$6,$D$3)</f>
        <v>#NUM!</v>
      </c>
      <c r="F10" s="3">
        <f>D10*C10/12</f>
        <v>0</v>
      </c>
      <c r="G10" s="12" t="e">
        <f>MIN(E10-F10,D10)</f>
        <v>#NUM!</v>
      </c>
      <c r="H10" s="28" t="e">
        <f>MAX(0,PODSUMOWANIE!$C$9)+'Kredyt po Refinansie'!H10</f>
        <v>#NUM!</v>
      </c>
      <c r="I10" s="3" t="e">
        <f>IF(H10=0,0,MAX(IF(H10&gt;0,D10*0.005,0),300))</f>
        <v>#NUM!</v>
      </c>
      <c r="J10" s="3" t="e">
        <f>D10-G10-H10</f>
        <v>#NUM!</v>
      </c>
      <c r="K10" s="5">
        <v>1</v>
      </c>
      <c r="L10" s="3">
        <f>F10</f>
        <v>0</v>
      </c>
      <c r="M10" s="12" t="e">
        <f>G10+H10</f>
        <v>#NUM!</v>
      </c>
      <c r="N10" s="24"/>
      <c r="O10" s="24"/>
      <c r="P10" s="24"/>
    </row>
    <row r="11" spans="2:23" x14ac:dyDescent="0.2">
      <c r="B11" s="13">
        <f>EDATE(B10,1)</f>
        <v>45323</v>
      </c>
      <c r="C11" s="19">
        <f t="shared" ref="C11:C74" si="0">$D$4</f>
        <v>0</v>
      </c>
      <c r="D11" s="3" t="e">
        <f>IF(J10&lt;=0,0,J10)</f>
        <v>#NUM!</v>
      </c>
      <c r="E11" s="12" t="e">
        <f>IF(J10&lt;=0,0,-PMT(C11/12,$D$6,$D$3))</f>
        <v>#NUM!</v>
      </c>
      <c r="F11" s="3" t="e">
        <f t="shared" ref="F11:F74" si="1">D11*C11/12</f>
        <v>#NUM!</v>
      </c>
      <c r="G11" s="12" t="e">
        <f t="shared" ref="G11:G74" si="2">MIN(E11-F11,D11)</f>
        <v>#NUM!</v>
      </c>
      <c r="H11" s="28" t="e">
        <f>MAX(0,PODSUMOWANIE!$C$9)+'Kredyt po Refinansie'!H11</f>
        <v>#NUM!</v>
      </c>
      <c r="I11" s="3" t="e">
        <f t="shared" ref="I11:I74" si="3">IF(H11=0,0,MAX(IF(H11&gt;0,D11*0.005,0),300))</f>
        <v>#NUM!</v>
      </c>
      <c r="J11" s="3" t="e">
        <f>D11-G11-H11</f>
        <v>#NUM!</v>
      </c>
      <c r="K11" s="5">
        <f>K10+1</f>
        <v>2</v>
      </c>
      <c r="L11" s="3" t="e">
        <f t="shared" ref="L11:L74" si="4">L10+F11</f>
        <v>#NUM!</v>
      </c>
      <c r="M11" s="12" t="e">
        <f t="shared" ref="M11:M74" si="5">M10+G11+H11</f>
        <v>#NUM!</v>
      </c>
      <c r="N11" s="24"/>
      <c r="O11" s="24"/>
      <c r="P11" s="24"/>
    </row>
    <row r="12" spans="2:23" x14ac:dyDescent="0.2">
      <c r="B12" s="13">
        <f t="shared" ref="B12:B75" si="6">EDATE(B11,1)</f>
        <v>45352</v>
      </c>
      <c r="C12" s="19">
        <f t="shared" si="0"/>
        <v>0</v>
      </c>
      <c r="D12" s="3" t="e">
        <f t="shared" ref="D12:D75" si="7">IF(J11&lt;=0,0,J11)</f>
        <v>#NUM!</v>
      </c>
      <c r="E12" s="12" t="e">
        <f>IF(J11&lt;=0,0,-PMT(C12/12,$D$6,$D$3))</f>
        <v>#NUM!</v>
      </c>
      <c r="F12" s="3" t="e">
        <f t="shared" si="1"/>
        <v>#NUM!</v>
      </c>
      <c r="G12" s="12" t="e">
        <f t="shared" si="2"/>
        <v>#NUM!</v>
      </c>
      <c r="H12" s="28" t="e">
        <f>MAX(0,PODSUMOWANIE!$C$9)+'Kredyt po Refinansie'!H12</f>
        <v>#NUM!</v>
      </c>
      <c r="I12" s="3" t="e">
        <f>IF(H12=0,0,MAX(IF(H12&gt;0,D12*0.005,0),300))</f>
        <v>#NUM!</v>
      </c>
      <c r="J12" s="3" t="e">
        <f>D12-G12-H12</f>
        <v>#NUM!</v>
      </c>
      <c r="K12" s="5">
        <f t="shared" ref="K12:K75" si="8">K11+1</f>
        <v>3</v>
      </c>
      <c r="L12" s="3" t="e">
        <f t="shared" si="4"/>
        <v>#NUM!</v>
      </c>
      <c r="M12" s="12" t="e">
        <f>M11+G12+H12</f>
        <v>#NUM!</v>
      </c>
      <c r="N12" s="24"/>
      <c r="O12" s="24"/>
      <c r="P12" s="24"/>
    </row>
    <row r="13" spans="2:23" x14ac:dyDescent="0.2">
      <c r="B13" s="13">
        <f t="shared" si="6"/>
        <v>45383</v>
      </c>
      <c r="C13" s="19">
        <f t="shared" si="0"/>
        <v>0</v>
      </c>
      <c r="D13" s="3" t="e">
        <f t="shared" si="7"/>
        <v>#NUM!</v>
      </c>
      <c r="E13" s="12" t="e">
        <f t="shared" ref="E13:E76" si="9">IF(J12&lt;=0,0,-PMT(C13/12,$D$6,$D$3))</f>
        <v>#NUM!</v>
      </c>
      <c r="F13" s="3" t="e">
        <f t="shared" si="1"/>
        <v>#NUM!</v>
      </c>
      <c r="G13" s="12" t="e">
        <f t="shared" si="2"/>
        <v>#NUM!</v>
      </c>
      <c r="H13" s="28" t="e">
        <f>MAX(0,PODSUMOWANIE!$C$9)+'Kredyt po Refinansie'!H13</f>
        <v>#NUM!</v>
      </c>
      <c r="I13" s="3" t="e">
        <f>IF(H13=0,0,MAX(IF(H13&gt;0,D13*0.005,0),300))</f>
        <v>#NUM!</v>
      </c>
      <c r="J13" s="3" t="e">
        <f>D13-G13-H13</f>
        <v>#NUM!</v>
      </c>
      <c r="K13" s="5">
        <f t="shared" si="8"/>
        <v>4</v>
      </c>
      <c r="L13" s="3" t="e">
        <f t="shared" si="4"/>
        <v>#NUM!</v>
      </c>
      <c r="M13" s="12" t="e">
        <f>M12+G13+H13</f>
        <v>#NUM!</v>
      </c>
      <c r="N13" s="24"/>
      <c r="O13" s="24"/>
      <c r="P13" s="24"/>
    </row>
    <row r="14" spans="2:23" x14ac:dyDescent="0.2">
      <c r="B14" s="13">
        <f t="shared" si="6"/>
        <v>45413</v>
      </c>
      <c r="C14" s="19">
        <f t="shared" si="0"/>
        <v>0</v>
      </c>
      <c r="D14" s="3" t="e">
        <f t="shared" si="7"/>
        <v>#NUM!</v>
      </c>
      <c r="E14" s="12" t="e">
        <f t="shared" si="9"/>
        <v>#NUM!</v>
      </c>
      <c r="F14" s="3" t="e">
        <f t="shared" si="1"/>
        <v>#NUM!</v>
      </c>
      <c r="G14" s="12" t="e">
        <f t="shared" si="2"/>
        <v>#NUM!</v>
      </c>
      <c r="H14" s="28" t="e">
        <f>MAX(0,PODSUMOWANIE!$C$9)+'Kredyt po Refinansie'!H14</f>
        <v>#NUM!</v>
      </c>
      <c r="I14" s="3" t="e">
        <f t="shared" si="3"/>
        <v>#NUM!</v>
      </c>
      <c r="J14" s="3" t="e">
        <f t="shared" ref="J14:J77" si="10">D14-G14-H14</f>
        <v>#NUM!</v>
      </c>
      <c r="K14" s="5">
        <f t="shared" si="8"/>
        <v>5</v>
      </c>
      <c r="L14" s="3" t="e">
        <f t="shared" si="4"/>
        <v>#NUM!</v>
      </c>
      <c r="M14" s="12" t="e">
        <f t="shared" si="5"/>
        <v>#NUM!</v>
      </c>
      <c r="N14" s="24"/>
      <c r="O14" s="24"/>
      <c r="P14" s="24"/>
    </row>
    <row r="15" spans="2:23" x14ac:dyDescent="0.2">
      <c r="B15" s="13">
        <f t="shared" si="6"/>
        <v>45444</v>
      </c>
      <c r="C15" s="19">
        <f t="shared" si="0"/>
        <v>0</v>
      </c>
      <c r="D15" s="3" t="e">
        <f t="shared" si="7"/>
        <v>#NUM!</v>
      </c>
      <c r="E15" s="12" t="e">
        <f t="shared" si="9"/>
        <v>#NUM!</v>
      </c>
      <c r="F15" s="3" t="e">
        <f t="shared" si="1"/>
        <v>#NUM!</v>
      </c>
      <c r="G15" s="12" t="e">
        <f t="shared" si="2"/>
        <v>#NUM!</v>
      </c>
      <c r="H15" s="28" t="e">
        <f>MAX(0,PODSUMOWANIE!$C$9)+'Kredyt po Refinansie'!H15</f>
        <v>#NUM!</v>
      </c>
      <c r="I15" s="3" t="e">
        <f t="shared" si="3"/>
        <v>#NUM!</v>
      </c>
      <c r="J15" s="3" t="e">
        <f t="shared" si="10"/>
        <v>#NUM!</v>
      </c>
      <c r="K15" s="5">
        <f t="shared" si="8"/>
        <v>6</v>
      </c>
      <c r="L15" s="3" t="e">
        <f t="shared" si="4"/>
        <v>#NUM!</v>
      </c>
      <c r="M15" s="12" t="e">
        <f t="shared" si="5"/>
        <v>#NUM!</v>
      </c>
      <c r="N15" s="24"/>
      <c r="O15" s="24"/>
      <c r="P15" s="24"/>
    </row>
    <row r="16" spans="2:23" x14ac:dyDescent="0.2">
      <c r="B16" s="13">
        <f t="shared" si="6"/>
        <v>45474</v>
      </c>
      <c r="C16" s="19">
        <f t="shared" si="0"/>
        <v>0</v>
      </c>
      <c r="D16" s="3" t="e">
        <f t="shared" si="7"/>
        <v>#NUM!</v>
      </c>
      <c r="E16" s="12" t="e">
        <f t="shared" si="9"/>
        <v>#NUM!</v>
      </c>
      <c r="F16" s="3" t="e">
        <f t="shared" si="1"/>
        <v>#NUM!</v>
      </c>
      <c r="G16" s="12" t="e">
        <f t="shared" si="2"/>
        <v>#NUM!</v>
      </c>
      <c r="H16" s="28" t="e">
        <f>MAX(0,PODSUMOWANIE!$C$9)+'Kredyt po Refinansie'!H16</f>
        <v>#NUM!</v>
      </c>
      <c r="I16" s="3" t="e">
        <f t="shared" si="3"/>
        <v>#NUM!</v>
      </c>
      <c r="J16" s="3" t="e">
        <f t="shared" si="10"/>
        <v>#NUM!</v>
      </c>
      <c r="K16" s="5">
        <f t="shared" si="8"/>
        <v>7</v>
      </c>
      <c r="L16" s="3" t="e">
        <f t="shared" si="4"/>
        <v>#NUM!</v>
      </c>
      <c r="M16" s="12" t="e">
        <f t="shared" si="5"/>
        <v>#NUM!</v>
      </c>
      <c r="N16" s="24"/>
      <c r="O16" s="24"/>
      <c r="P16" s="24"/>
    </row>
    <row r="17" spans="2:16" x14ac:dyDescent="0.2">
      <c r="B17" s="13">
        <f t="shared" si="6"/>
        <v>45505</v>
      </c>
      <c r="C17" s="19">
        <f t="shared" si="0"/>
        <v>0</v>
      </c>
      <c r="D17" s="3" t="e">
        <f t="shared" si="7"/>
        <v>#NUM!</v>
      </c>
      <c r="E17" s="12" t="e">
        <f t="shared" si="9"/>
        <v>#NUM!</v>
      </c>
      <c r="F17" s="3" t="e">
        <f t="shared" si="1"/>
        <v>#NUM!</v>
      </c>
      <c r="G17" s="12" t="e">
        <f t="shared" si="2"/>
        <v>#NUM!</v>
      </c>
      <c r="H17" s="28" t="e">
        <f>MAX(0,PODSUMOWANIE!$C$9)+'Kredyt po Refinansie'!H17</f>
        <v>#NUM!</v>
      </c>
      <c r="I17" s="3" t="e">
        <f t="shared" si="3"/>
        <v>#NUM!</v>
      </c>
      <c r="J17" s="3" t="e">
        <f t="shared" si="10"/>
        <v>#NUM!</v>
      </c>
      <c r="K17" s="5">
        <f t="shared" si="8"/>
        <v>8</v>
      </c>
      <c r="L17" s="3" t="e">
        <f t="shared" si="4"/>
        <v>#NUM!</v>
      </c>
      <c r="M17" s="12" t="e">
        <f t="shared" si="5"/>
        <v>#NUM!</v>
      </c>
      <c r="N17" s="24"/>
      <c r="O17" s="24"/>
      <c r="P17" s="24"/>
    </row>
    <row r="18" spans="2:16" x14ac:dyDescent="0.2">
      <c r="B18" s="13">
        <f t="shared" si="6"/>
        <v>45536</v>
      </c>
      <c r="C18" s="19">
        <f t="shared" si="0"/>
        <v>0</v>
      </c>
      <c r="D18" s="3" t="e">
        <f t="shared" si="7"/>
        <v>#NUM!</v>
      </c>
      <c r="E18" s="12" t="e">
        <f t="shared" si="9"/>
        <v>#NUM!</v>
      </c>
      <c r="F18" s="3" t="e">
        <f t="shared" si="1"/>
        <v>#NUM!</v>
      </c>
      <c r="G18" s="12" t="e">
        <f t="shared" si="2"/>
        <v>#NUM!</v>
      </c>
      <c r="H18" s="28" t="e">
        <f>MAX(0,PODSUMOWANIE!$C$9)+'Kredyt po Refinansie'!H18</f>
        <v>#NUM!</v>
      </c>
      <c r="I18" s="3" t="e">
        <f t="shared" si="3"/>
        <v>#NUM!</v>
      </c>
      <c r="J18" s="3" t="e">
        <f t="shared" si="10"/>
        <v>#NUM!</v>
      </c>
      <c r="K18" s="5">
        <f t="shared" si="8"/>
        <v>9</v>
      </c>
      <c r="L18" s="3" t="e">
        <f t="shared" si="4"/>
        <v>#NUM!</v>
      </c>
      <c r="M18" s="12" t="e">
        <f t="shared" si="5"/>
        <v>#NUM!</v>
      </c>
      <c r="N18" s="24"/>
      <c r="O18" s="24"/>
      <c r="P18" s="24"/>
    </row>
    <row r="19" spans="2:16" x14ac:dyDescent="0.2">
      <c r="B19" s="13">
        <f t="shared" si="6"/>
        <v>45566</v>
      </c>
      <c r="C19" s="19">
        <f t="shared" si="0"/>
        <v>0</v>
      </c>
      <c r="D19" s="3" t="e">
        <f t="shared" si="7"/>
        <v>#NUM!</v>
      </c>
      <c r="E19" s="12" t="e">
        <f t="shared" si="9"/>
        <v>#NUM!</v>
      </c>
      <c r="F19" s="3" t="e">
        <f t="shared" si="1"/>
        <v>#NUM!</v>
      </c>
      <c r="G19" s="12" t="e">
        <f t="shared" si="2"/>
        <v>#NUM!</v>
      </c>
      <c r="H19" s="28" t="e">
        <f>MAX(0,PODSUMOWANIE!$C$9)+'Kredyt po Refinansie'!H19</f>
        <v>#NUM!</v>
      </c>
      <c r="I19" s="3" t="e">
        <f t="shared" si="3"/>
        <v>#NUM!</v>
      </c>
      <c r="J19" s="3" t="e">
        <f>D19-G19-H19</f>
        <v>#NUM!</v>
      </c>
      <c r="K19" s="5">
        <f t="shared" si="8"/>
        <v>10</v>
      </c>
      <c r="L19" s="3" t="e">
        <f t="shared" si="4"/>
        <v>#NUM!</v>
      </c>
      <c r="M19" s="12" t="e">
        <f t="shared" si="5"/>
        <v>#NUM!</v>
      </c>
      <c r="N19" s="24"/>
      <c r="O19" s="24"/>
      <c r="P19" s="24"/>
    </row>
    <row r="20" spans="2:16" x14ac:dyDescent="0.2">
      <c r="B20" s="13">
        <f t="shared" si="6"/>
        <v>45597</v>
      </c>
      <c r="C20" s="19">
        <f t="shared" si="0"/>
        <v>0</v>
      </c>
      <c r="D20" s="3" t="e">
        <f t="shared" si="7"/>
        <v>#NUM!</v>
      </c>
      <c r="E20" s="12" t="e">
        <f t="shared" si="9"/>
        <v>#NUM!</v>
      </c>
      <c r="F20" s="3" t="e">
        <f t="shared" si="1"/>
        <v>#NUM!</v>
      </c>
      <c r="G20" s="12" t="e">
        <f t="shared" si="2"/>
        <v>#NUM!</v>
      </c>
      <c r="H20" s="28" t="e">
        <f>MAX(0,PODSUMOWANIE!$C$9)+'Kredyt po Refinansie'!H20</f>
        <v>#NUM!</v>
      </c>
      <c r="I20" s="3" t="e">
        <f t="shared" si="3"/>
        <v>#NUM!</v>
      </c>
      <c r="J20" s="3" t="e">
        <f t="shared" si="10"/>
        <v>#NUM!</v>
      </c>
      <c r="K20" s="5">
        <f t="shared" si="8"/>
        <v>11</v>
      </c>
      <c r="L20" s="3" t="e">
        <f t="shared" si="4"/>
        <v>#NUM!</v>
      </c>
      <c r="M20" s="12" t="e">
        <f t="shared" si="5"/>
        <v>#NUM!</v>
      </c>
      <c r="N20" s="24"/>
      <c r="O20" s="24"/>
      <c r="P20" s="24"/>
    </row>
    <row r="21" spans="2:16" x14ac:dyDescent="0.2">
      <c r="B21" s="13">
        <f t="shared" si="6"/>
        <v>45627</v>
      </c>
      <c r="C21" s="19">
        <f t="shared" si="0"/>
        <v>0</v>
      </c>
      <c r="D21" s="3" t="e">
        <f t="shared" si="7"/>
        <v>#NUM!</v>
      </c>
      <c r="E21" s="12" t="e">
        <f t="shared" si="9"/>
        <v>#NUM!</v>
      </c>
      <c r="F21" s="3" t="e">
        <f t="shared" si="1"/>
        <v>#NUM!</v>
      </c>
      <c r="G21" s="12" t="e">
        <f t="shared" si="2"/>
        <v>#NUM!</v>
      </c>
      <c r="H21" s="28" t="e">
        <f>MAX(0,PODSUMOWANIE!$C$9)+'Kredyt po Refinansie'!H21</f>
        <v>#NUM!</v>
      </c>
      <c r="I21" s="3" t="e">
        <f t="shared" si="3"/>
        <v>#NUM!</v>
      </c>
      <c r="J21" s="3" t="e">
        <f t="shared" si="10"/>
        <v>#NUM!</v>
      </c>
      <c r="K21" s="5">
        <f t="shared" si="8"/>
        <v>12</v>
      </c>
      <c r="L21" s="3" t="e">
        <f t="shared" si="4"/>
        <v>#NUM!</v>
      </c>
      <c r="M21" s="12" t="e">
        <f t="shared" si="5"/>
        <v>#NUM!</v>
      </c>
      <c r="N21" s="24"/>
      <c r="O21" s="24"/>
      <c r="P21" s="24"/>
    </row>
    <row r="22" spans="2:16" x14ac:dyDescent="0.2">
      <c r="B22" s="13">
        <f t="shared" si="6"/>
        <v>45658</v>
      </c>
      <c r="C22" s="19">
        <f t="shared" si="0"/>
        <v>0</v>
      </c>
      <c r="D22" s="3" t="e">
        <f t="shared" si="7"/>
        <v>#NUM!</v>
      </c>
      <c r="E22" s="12" t="e">
        <f t="shared" si="9"/>
        <v>#NUM!</v>
      </c>
      <c r="F22" s="3" t="e">
        <f t="shared" si="1"/>
        <v>#NUM!</v>
      </c>
      <c r="G22" s="12" t="e">
        <f t="shared" si="2"/>
        <v>#NUM!</v>
      </c>
      <c r="H22" s="28" t="e">
        <f>MAX(0,PODSUMOWANIE!$C$9)+'Kredyt po Refinansie'!H22</f>
        <v>#NUM!</v>
      </c>
      <c r="I22" s="3" t="e">
        <f t="shared" si="3"/>
        <v>#NUM!</v>
      </c>
      <c r="J22" s="3" t="e">
        <f>D22-G22-H22</f>
        <v>#NUM!</v>
      </c>
      <c r="K22" s="5">
        <f t="shared" si="8"/>
        <v>13</v>
      </c>
      <c r="L22" s="3" t="e">
        <f t="shared" si="4"/>
        <v>#NUM!</v>
      </c>
      <c r="M22" s="12" t="e">
        <f>M21+G22+H22</f>
        <v>#NUM!</v>
      </c>
      <c r="N22" s="24"/>
      <c r="O22" s="24"/>
      <c r="P22" s="24"/>
    </row>
    <row r="23" spans="2:16" x14ac:dyDescent="0.2">
      <c r="B23" s="13">
        <f t="shared" si="6"/>
        <v>45689</v>
      </c>
      <c r="C23" s="19">
        <f t="shared" si="0"/>
        <v>0</v>
      </c>
      <c r="D23" s="3" t="e">
        <f t="shared" si="7"/>
        <v>#NUM!</v>
      </c>
      <c r="E23" s="12" t="e">
        <f t="shared" si="9"/>
        <v>#NUM!</v>
      </c>
      <c r="F23" s="3" t="e">
        <f t="shared" si="1"/>
        <v>#NUM!</v>
      </c>
      <c r="G23" s="12" t="e">
        <f t="shared" si="2"/>
        <v>#NUM!</v>
      </c>
      <c r="H23" s="28" t="e">
        <f>MAX(0,PODSUMOWANIE!$C$9)+'Kredyt po Refinansie'!H23</f>
        <v>#NUM!</v>
      </c>
      <c r="I23" s="3" t="e">
        <f t="shared" si="3"/>
        <v>#NUM!</v>
      </c>
      <c r="J23" s="3" t="e">
        <f>D23-G23-H23</f>
        <v>#NUM!</v>
      </c>
      <c r="K23" s="5">
        <f t="shared" si="8"/>
        <v>14</v>
      </c>
      <c r="L23" s="3" t="e">
        <f t="shared" si="4"/>
        <v>#NUM!</v>
      </c>
      <c r="M23" s="12" t="e">
        <f>M22+G23+H23</f>
        <v>#NUM!</v>
      </c>
      <c r="N23" s="24"/>
      <c r="O23" s="24"/>
      <c r="P23" s="24"/>
    </row>
    <row r="24" spans="2:16" x14ac:dyDescent="0.2">
      <c r="B24" s="13">
        <f t="shared" si="6"/>
        <v>45717</v>
      </c>
      <c r="C24" s="19">
        <f t="shared" si="0"/>
        <v>0</v>
      </c>
      <c r="D24" s="3" t="e">
        <f t="shared" si="7"/>
        <v>#NUM!</v>
      </c>
      <c r="E24" s="12" t="e">
        <f t="shared" si="9"/>
        <v>#NUM!</v>
      </c>
      <c r="F24" s="3" t="e">
        <f t="shared" si="1"/>
        <v>#NUM!</v>
      </c>
      <c r="G24" s="12" t="e">
        <f t="shared" si="2"/>
        <v>#NUM!</v>
      </c>
      <c r="H24" s="28" t="e">
        <f>MAX(0,PODSUMOWANIE!$C$9)+'Kredyt po Refinansie'!H24</f>
        <v>#NUM!</v>
      </c>
      <c r="I24" s="3" t="e">
        <f t="shared" si="3"/>
        <v>#NUM!</v>
      </c>
      <c r="J24" s="3" t="e">
        <f t="shared" si="10"/>
        <v>#NUM!</v>
      </c>
      <c r="K24" s="5">
        <f t="shared" si="8"/>
        <v>15</v>
      </c>
      <c r="L24" s="3" t="e">
        <f t="shared" si="4"/>
        <v>#NUM!</v>
      </c>
      <c r="M24" s="12" t="e">
        <f t="shared" si="5"/>
        <v>#NUM!</v>
      </c>
      <c r="N24" s="24"/>
      <c r="O24" s="24"/>
      <c r="P24" s="24"/>
    </row>
    <row r="25" spans="2:16" x14ac:dyDescent="0.2">
      <c r="B25" s="13">
        <f t="shared" si="6"/>
        <v>45748</v>
      </c>
      <c r="C25" s="19">
        <f t="shared" si="0"/>
        <v>0</v>
      </c>
      <c r="D25" s="3" t="e">
        <f t="shared" si="7"/>
        <v>#NUM!</v>
      </c>
      <c r="E25" s="12" t="e">
        <f t="shared" si="9"/>
        <v>#NUM!</v>
      </c>
      <c r="F25" s="3" t="e">
        <f t="shared" si="1"/>
        <v>#NUM!</v>
      </c>
      <c r="G25" s="12" t="e">
        <f t="shared" si="2"/>
        <v>#NUM!</v>
      </c>
      <c r="H25" s="28" t="e">
        <f>MAX(0,PODSUMOWANIE!$C$9)+'Kredyt po Refinansie'!H25</f>
        <v>#NUM!</v>
      </c>
      <c r="I25" s="3" t="e">
        <f t="shared" si="3"/>
        <v>#NUM!</v>
      </c>
      <c r="J25" s="3" t="e">
        <f t="shared" si="10"/>
        <v>#NUM!</v>
      </c>
      <c r="K25" s="5">
        <f t="shared" si="8"/>
        <v>16</v>
      </c>
      <c r="L25" s="3" t="e">
        <f t="shared" si="4"/>
        <v>#NUM!</v>
      </c>
      <c r="M25" s="12" t="e">
        <f t="shared" si="5"/>
        <v>#NUM!</v>
      </c>
      <c r="N25" s="24"/>
      <c r="O25" s="24"/>
      <c r="P25" s="24"/>
    </row>
    <row r="26" spans="2:16" x14ac:dyDescent="0.2">
      <c r="B26" s="13">
        <f t="shared" si="6"/>
        <v>45778</v>
      </c>
      <c r="C26" s="19">
        <f t="shared" si="0"/>
        <v>0</v>
      </c>
      <c r="D26" s="3" t="e">
        <f t="shared" si="7"/>
        <v>#NUM!</v>
      </c>
      <c r="E26" s="12" t="e">
        <f t="shared" si="9"/>
        <v>#NUM!</v>
      </c>
      <c r="F26" s="3" t="e">
        <f t="shared" si="1"/>
        <v>#NUM!</v>
      </c>
      <c r="G26" s="12" t="e">
        <f t="shared" si="2"/>
        <v>#NUM!</v>
      </c>
      <c r="H26" s="28" t="e">
        <f>MAX(0,PODSUMOWANIE!$C$9)+'Kredyt po Refinansie'!H26</f>
        <v>#NUM!</v>
      </c>
      <c r="I26" s="3" t="e">
        <f t="shared" si="3"/>
        <v>#NUM!</v>
      </c>
      <c r="J26" s="3" t="e">
        <f t="shared" si="10"/>
        <v>#NUM!</v>
      </c>
      <c r="K26" s="5">
        <f t="shared" si="8"/>
        <v>17</v>
      </c>
      <c r="L26" s="3" t="e">
        <f t="shared" si="4"/>
        <v>#NUM!</v>
      </c>
      <c r="M26" s="12" t="e">
        <f t="shared" si="5"/>
        <v>#NUM!</v>
      </c>
      <c r="N26" s="24"/>
      <c r="O26" s="24"/>
      <c r="P26" s="24"/>
    </row>
    <row r="27" spans="2:16" x14ac:dyDescent="0.2">
      <c r="B27" s="13">
        <f t="shared" si="6"/>
        <v>45809</v>
      </c>
      <c r="C27" s="19">
        <f t="shared" si="0"/>
        <v>0</v>
      </c>
      <c r="D27" s="3" t="e">
        <f t="shared" si="7"/>
        <v>#NUM!</v>
      </c>
      <c r="E27" s="12" t="e">
        <f t="shared" si="9"/>
        <v>#NUM!</v>
      </c>
      <c r="F27" s="3" t="e">
        <f t="shared" si="1"/>
        <v>#NUM!</v>
      </c>
      <c r="G27" s="12" t="e">
        <f t="shared" si="2"/>
        <v>#NUM!</v>
      </c>
      <c r="H27" s="28" t="e">
        <f>MAX(0,PODSUMOWANIE!$C$9)+'Kredyt po Refinansie'!H27</f>
        <v>#NUM!</v>
      </c>
      <c r="I27" s="3" t="e">
        <f t="shared" si="3"/>
        <v>#NUM!</v>
      </c>
      <c r="J27" s="3" t="e">
        <f t="shared" si="10"/>
        <v>#NUM!</v>
      </c>
      <c r="K27" s="5">
        <f t="shared" si="8"/>
        <v>18</v>
      </c>
      <c r="L27" s="3" t="e">
        <f t="shared" si="4"/>
        <v>#NUM!</v>
      </c>
      <c r="M27" s="12" t="e">
        <f t="shared" si="5"/>
        <v>#NUM!</v>
      </c>
      <c r="N27" s="24"/>
      <c r="O27" s="24"/>
      <c r="P27" s="24"/>
    </row>
    <row r="28" spans="2:16" x14ac:dyDescent="0.2">
      <c r="B28" s="13">
        <f t="shared" si="6"/>
        <v>45839</v>
      </c>
      <c r="C28" s="19">
        <f t="shared" si="0"/>
        <v>0</v>
      </c>
      <c r="D28" s="3" t="e">
        <f t="shared" si="7"/>
        <v>#NUM!</v>
      </c>
      <c r="E28" s="12" t="e">
        <f t="shared" si="9"/>
        <v>#NUM!</v>
      </c>
      <c r="F28" s="3" t="e">
        <f t="shared" si="1"/>
        <v>#NUM!</v>
      </c>
      <c r="G28" s="12" t="e">
        <f t="shared" si="2"/>
        <v>#NUM!</v>
      </c>
      <c r="H28" s="28" t="e">
        <f>MAX(0,PODSUMOWANIE!$C$9)+'Kredyt po Refinansie'!H28</f>
        <v>#NUM!</v>
      </c>
      <c r="I28" s="3" t="e">
        <f t="shared" si="3"/>
        <v>#NUM!</v>
      </c>
      <c r="J28" s="3" t="e">
        <f t="shared" si="10"/>
        <v>#NUM!</v>
      </c>
      <c r="K28" s="5">
        <f t="shared" si="8"/>
        <v>19</v>
      </c>
      <c r="L28" s="3" t="e">
        <f t="shared" si="4"/>
        <v>#NUM!</v>
      </c>
      <c r="M28" s="12" t="e">
        <f t="shared" si="5"/>
        <v>#NUM!</v>
      </c>
      <c r="N28" s="24"/>
      <c r="O28" s="24"/>
      <c r="P28" s="24"/>
    </row>
    <row r="29" spans="2:16" x14ac:dyDescent="0.2">
      <c r="B29" s="13">
        <f t="shared" si="6"/>
        <v>45870</v>
      </c>
      <c r="C29" s="19">
        <f t="shared" si="0"/>
        <v>0</v>
      </c>
      <c r="D29" s="3" t="e">
        <f t="shared" si="7"/>
        <v>#NUM!</v>
      </c>
      <c r="E29" s="12" t="e">
        <f t="shared" si="9"/>
        <v>#NUM!</v>
      </c>
      <c r="F29" s="3" t="e">
        <f t="shared" si="1"/>
        <v>#NUM!</v>
      </c>
      <c r="G29" s="12" t="e">
        <f t="shared" si="2"/>
        <v>#NUM!</v>
      </c>
      <c r="H29" s="28" t="e">
        <f>MAX(0,PODSUMOWANIE!$C$9)+'Kredyt po Refinansie'!H29</f>
        <v>#NUM!</v>
      </c>
      <c r="I29" s="3" t="e">
        <f t="shared" si="3"/>
        <v>#NUM!</v>
      </c>
      <c r="J29" s="3" t="e">
        <f t="shared" si="10"/>
        <v>#NUM!</v>
      </c>
      <c r="K29" s="5">
        <f t="shared" si="8"/>
        <v>20</v>
      </c>
      <c r="L29" s="3" t="e">
        <f t="shared" si="4"/>
        <v>#NUM!</v>
      </c>
      <c r="M29" s="12" t="e">
        <f t="shared" si="5"/>
        <v>#NUM!</v>
      </c>
      <c r="N29" s="24"/>
      <c r="O29" s="24"/>
      <c r="P29" s="24"/>
    </row>
    <row r="30" spans="2:16" x14ac:dyDescent="0.2">
      <c r="B30" s="13">
        <f t="shared" si="6"/>
        <v>45901</v>
      </c>
      <c r="C30" s="19">
        <f t="shared" si="0"/>
        <v>0</v>
      </c>
      <c r="D30" s="3" t="e">
        <f t="shared" si="7"/>
        <v>#NUM!</v>
      </c>
      <c r="E30" s="12" t="e">
        <f t="shared" si="9"/>
        <v>#NUM!</v>
      </c>
      <c r="F30" s="3" t="e">
        <f t="shared" si="1"/>
        <v>#NUM!</v>
      </c>
      <c r="G30" s="12" t="e">
        <f t="shared" si="2"/>
        <v>#NUM!</v>
      </c>
      <c r="H30" s="28" t="e">
        <f>MAX(0,PODSUMOWANIE!$C$9)+'Kredyt po Refinansie'!H30</f>
        <v>#NUM!</v>
      </c>
      <c r="I30" s="3" t="e">
        <f t="shared" si="3"/>
        <v>#NUM!</v>
      </c>
      <c r="J30" s="3" t="e">
        <f t="shared" si="10"/>
        <v>#NUM!</v>
      </c>
      <c r="K30" s="5">
        <f t="shared" si="8"/>
        <v>21</v>
      </c>
      <c r="L30" s="3" t="e">
        <f t="shared" si="4"/>
        <v>#NUM!</v>
      </c>
      <c r="M30" s="12" t="e">
        <f t="shared" si="5"/>
        <v>#NUM!</v>
      </c>
      <c r="N30" s="24"/>
      <c r="O30" s="24"/>
      <c r="P30" s="24"/>
    </row>
    <row r="31" spans="2:16" x14ac:dyDescent="0.2">
      <c r="B31" s="13">
        <f t="shared" si="6"/>
        <v>45931</v>
      </c>
      <c r="C31" s="19">
        <f t="shared" si="0"/>
        <v>0</v>
      </c>
      <c r="D31" s="3" t="e">
        <f t="shared" si="7"/>
        <v>#NUM!</v>
      </c>
      <c r="E31" s="12" t="e">
        <f t="shared" si="9"/>
        <v>#NUM!</v>
      </c>
      <c r="F31" s="3" t="e">
        <f t="shared" si="1"/>
        <v>#NUM!</v>
      </c>
      <c r="G31" s="12" t="e">
        <f t="shared" si="2"/>
        <v>#NUM!</v>
      </c>
      <c r="H31" s="28" t="e">
        <f>MAX(0,PODSUMOWANIE!$C$9)+'Kredyt po Refinansie'!H31</f>
        <v>#NUM!</v>
      </c>
      <c r="I31" s="3" t="e">
        <f t="shared" si="3"/>
        <v>#NUM!</v>
      </c>
      <c r="J31" s="3" t="e">
        <f t="shared" si="10"/>
        <v>#NUM!</v>
      </c>
      <c r="K31" s="5">
        <f t="shared" si="8"/>
        <v>22</v>
      </c>
      <c r="L31" s="3" t="e">
        <f t="shared" si="4"/>
        <v>#NUM!</v>
      </c>
      <c r="M31" s="12" t="e">
        <f t="shared" si="5"/>
        <v>#NUM!</v>
      </c>
      <c r="N31" s="24"/>
      <c r="O31" s="24"/>
      <c r="P31" s="24"/>
    </row>
    <row r="32" spans="2:16" x14ac:dyDescent="0.2">
      <c r="B32" s="13">
        <f t="shared" si="6"/>
        <v>45962</v>
      </c>
      <c r="C32" s="19">
        <f t="shared" si="0"/>
        <v>0</v>
      </c>
      <c r="D32" s="3" t="e">
        <f t="shared" si="7"/>
        <v>#NUM!</v>
      </c>
      <c r="E32" s="12" t="e">
        <f t="shared" si="9"/>
        <v>#NUM!</v>
      </c>
      <c r="F32" s="3" t="e">
        <f t="shared" si="1"/>
        <v>#NUM!</v>
      </c>
      <c r="G32" s="12" t="e">
        <f t="shared" si="2"/>
        <v>#NUM!</v>
      </c>
      <c r="H32" s="28" t="e">
        <f>MAX(0,PODSUMOWANIE!$C$9)+'Kredyt po Refinansie'!H32</f>
        <v>#NUM!</v>
      </c>
      <c r="I32" s="3" t="e">
        <f t="shared" si="3"/>
        <v>#NUM!</v>
      </c>
      <c r="J32" s="3" t="e">
        <f t="shared" si="10"/>
        <v>#NUM!</v>
      </c>
      <c r="K32" s="5">
        <f t="shared" si="8"/>
        <v>23</v>
      </c>
      <c r="L32" s="3" t="e">
        <f t="shared" si="4"/>
        <v>#NUM!</v>
      </c>
      <c r="M32" s="12" t="e">
        <f t="shared" si="5"/>
        <v>#NUM!</v>
      </c>
      <c r="N32" s="24"/>
      <c r="O32" s="24"/>
      <c r="P32" s="24"/>
    </row>
    <row r="33" spans="2:16" x14ac:dyDescent="0.2">
      <c r="B33" s="13">
        <f t="shared" si="6"/>
        <v>45992</v>
      </c>
      <c r="C33" s="19">
        <f t="shared" si="0"/>
        <v>0</v>
      </c>
      <c r="D33" s="3" t="e">
        <f t="shared" si="7"/>
        <v>#NUM!</v>
      </c>
      <c r="E33" s="12" t="e">
        <f t="shared" si="9"/>
        <v>#NUM!</v>
      </c>
      <c r="F33" s="3" t="e">
        <f t="shared" si="1"/>
        <v>#NUM!</v>
      </c>
      <c r="G33" s="12" t="e">
        <f t="shared" si="2"/>
        <v>#NUM!</v>
      </c>
      <c r="H33" s="28" t="e">
        <f>MAX(0,PODSUMOWANIE!$C$9)+'Kredyt po Refinansie'!H33</f>
        <v>#NUM!</v>
      </c>
      <c r="I33" s="3" t="e">
        <f t="shared" si="3"/>
        <v>#NUM!</v>
      </c>
      <c r="J33" s="3" t="e">
        <f t="shared" si="10"/>
        <v>#NUM!</v>
      </c>
      <c r="K33" s="5">
        <f t="shared" si="8"/>
        <v>24</v>
      </c>
      <c r="L33" s="3" t="e">
        <f t="shared" si="4"/>
        <v>#NUM!</v>
      </c>
      <c r="M33" s="12" t="e">
        <f t="shared" si="5"/>
        <v>#NUM!</v>
      </c>
      <c r="N33" s="24"/>
      <c r="O33" s="24"/>
      <c r="P33" s="24"/>
    </row>
    <row r="34" spans="2:16" x14ac:dyDescent="0.2">
      <c r="B34" s="13">
        <f t="shared" si="6"/>
        <v>46023</v>
      </c>
      <c r="C34" s="19">
        <f t="shared" si="0"/>
        <v>0</v>
      </c>
      <c r="D34" s="3" t="e">
        <f t="shared" si="7"/>
        <v>#NUM!</v>
      </c>
      <c r="E34" s="12" t="e">
        <f t="shared" si="9"/>
        <v>#NUM!</v>
      </c>
      <c r="F34" s="3" t="e">
        <f t="shared" si="1"/>
        <v>#NUM!</v>
      </c>
      <c r="G34" s="12" t="e">
        <f t="shared" si="2"/>
        <v>#NUM!</v>
      </c>
      <c r="H34" s="28" t="e">
        <f>MAX(0,PODSUMOWANIE!$C$9)+'Kredyt po Refinansie'!H34</f>
        <v>#NUM!</v>
      </c>
      <c r="I34" s="3" t="e">
        <f t="shared" si="3"/>
        <v>#NUM!</v>
      </c>
      <c r="J34" s="3" t="e">
        <f t="shared" si="10"/>
        <v>#NUM!</v>
      </c>
      <c r="K34" s="5">
        <f t="shared" si="8"/>
        <v>25</v>
      </c>
      <c r="L34" s="3" t="e">
        <f t="shared" si="4"/>
        <v>#NUM!</v>
      </c>
      <c r="M34" s="12" t="e">
        <f t="shared" si="5"/>
        <v>#NUM!</v>
      </c>
      <c r="N34" s="24"/>
      <c r="O34" s="24"/>
      <c r="P34" s="24"/>
    </row>
    <row r="35" spans="2:16" x14ac:dyDescent="0.2">
      <c r="B35" s="13">
        <f t="shared" si="6"/>
        <v>46054</v>
      </c>
      <c r="C35" s="19">
        <f t="shared" si="0"/>
        <v>0</v>
      </c>
      <c r="D35" s="3" t="e">
        <f t="shared" si="7"/>
        <v>#NUM!</v>
      </c>
      <c r="E35" s="12" t="e">
        <f t="shared" si="9"/>
        <v>#NUM!</v>
      </c>
      <c r="F35" s="3" t="e">
        <f t="shared" si="1"/>
        <v>#NUM!</v>
      </c>
      <c r="G35" s="12" t="e">
        <f t="shared" si="2"/>
        <v>#NUM!</v>
      </c>
      <c r="H35" s="28" t="e">
        <f>MAX(0,PODSUMOWANIE!$C$9)+'Kredyt po Refinansie'!H35</f>
        <v>#NUM!</v>
      </c>
      <c r="I35" s="3" t="e">
        <f t="shared" si="3"/>
        <v>#NUM!</v>
      </c>
      <c r="J35" s="3" t="e">
        <f t="shared" si="10"/>
        <v>#NUM!</v>
      </c>
      <c r="K35" s="5">
        <f t="shared" si="8"/>
        <v>26</v>
      </c>
      <c r="L35" s="3" t="e">
        <f t="shared" si="4"/>
        <v>#NUM!</v>
      </c>
      <c r="M35" s="12" t="e">
        <f t="shared" si="5"/>
        <v>#NUM!</v>
      </c>
      <c r="N35" s="24"/>
      <c r="O35" s="24"/>
      <c r="P35" s="24"/>
    </row>
    <row r="36" spans="2:16" x14ac:dyDescent="0.2">
      <c r="B36" s="13">
        <f t="shared" si="6"/>
        <v>46082</v>
      </c>
      <c r="C36" s="19">
        <f t="shared" si="0"/>
        <v>0</v>
      </c>
      <c r="D36" s="3" t="e">
        <f t="shared" si="7"/>
        <v>#NUM!</v>
      </c>
      <c r="E36" s="12" t="e">
        <f t="shared" si="9"/>
        <v>#NUM!</v>
      </c>
      <c r="F36" s="3" t="e">
        <f t="shared" si="1"/>
        <v>#NUM!</v>
      </c>
      <c r="G36" s="12" t="e">
        <f t="shared" si="2"/>
        <v>#NUM!</v>
      </c>
      <c r="H36" s="28" t="e">
        <f>MAX(0,PODSUMOWANIE!$C$9)+'Kredyt po Refinansie'!H36</f>
        <v>#NUM!</v>
      </c>
      <c r="I36" s="3" t="e">
        <f t="shared" si="3"/>
        <v>#NUM!</v>
      </c>
      <c r="J36" s="3" t="e">
        <f t="shared" si="10"/>
        <v>#NUM!</v>
      </c>
      <c r="K36" s="5">
        <f t="shared" si="8"/>
        <v>27</v>
      </c>
      <c r="L36" s="3" t="e">
        <f t="shared" si="4"/>
        <v>#NUM!</v>
      </c>
      <c r="M36" s="12" t="e">
        <f t="shared" si="5"/>
        <v>#NUM!</v>
      </c>
      <c r="N36" s="24"/>
      <c r="O36" s="24"/>
      <c r="P36" s="24"/>
    </row>
    <row r="37" spans="2:16" x14ac:dyDescent="0.2">
      <c r="B37" s="13">
        <f t="shared" si="6"/>
        <v>46113</v>
      </c>
      <c r="C37" s="19">
        <f t="shared" si="0"/>
        <v>0</v>
      </c>
      <c r="D37" s="3" t="e">
        <f t="shared" si="7"/>
        <v>#NUM!</v>
      </c>
      <c r="E37" s="12" t="e">
        <f t="shared" si="9"/>
        <v>#NUM!</v>
      </c>
      <c r="F37" s="3" t="e">
        <f t="shared" si="1"/>
        <v>#NUM!</v>
      </c>
      <c r="G37" s="12" t="e">
        <f t="shared" si="2"/>
        <v>#NUM!</v>
      </c>
      <c r="H37" s="28" t="e">
        <f>MAX(0,PODSUMOWANIE!$C$9)+'Kredyt po Refinansie'!H37</f>
        <v>#NUM!</v>
      </c>
      <c r="I37" s="3" t="e">
        <f t="shared" si="3"/>
        <v>#NUM!</v>
      </c>
      <c r="J37" s="3" t="e">
        <f t="shared" si="10"/>
        <v>#NUM!</v>
      </c>
      <c r="K37" s="5">
        <f t="shared" si="8"/>
        <v>28</v>
      </c>
      <c r="L37" s="3" t="e">
        <f t="shared" si="4"/>
        <v>#NUM!</v>
      </c>
      <c r="M37" s="12" t="e">
        <f t="shared" si="5"/>
        <v>#NUM!</v>
      </c>
      <c r="N37" s="24"/>
      <c r="O37" s="24"/>
      <c r="P37" s="24"/>
    </row>
    <row r="38" spans="2:16" x14ac:dyDescent="0.2">
      <c r="B38" s="13">
        <f t="shared" si="6"/>
        <v>46143</v>
      </c>
      <c r="C38" s="19">
        <f t="shared" si="0"/>
        <v>0</v>
      </c>
      <c r="D38" s="3" t="e">
        <f t="shared" si="7"/>
        <v>#NUM!</v>
      </c>
      <c r="E38" s="12" t="e">
        <f t="shared" si="9"/>
        <v>#NUM!</v>
      </c>
      <c r="F38" s="3" t="e">
        <f t="shared" si="1"/>
        <v>#NUM!</v>
      </c>
      <c r="G38" s="12" t="e">
        <f t="shared" si="2"/>
        <v>#NUM!</v>
      </c>
      <c r="H38" s="28" t="e">
        <f>MAX(0,PODSUMOWANIE!$C$9)+'Kredyt po Refinansie'!H38</f>
        <v>#NUM!</v>
      </c>
      <c r="I38" s="3" t="e">
        <f t="shared" si="3"/>
        <v>#NUM!</v>
      </c>
      <c r="J38" s="3" t="e">
        <f t="shared" si="10"/>
        <v>#NUM!</v>
      </c>
      <c r="K38" s="5">
        <f t="shared" si="8"/>
        <v>29</v>
      </c>
      <c r="L38" s="3" t="e">
        <f t="shared" si="4"/>
        <v>#NUM!</v>
      </c>
      <c r="M38" s="12" t="e">
        <f t="shared" si="5"/>
        <v>#NUM!</v>
      </c>
      <c r="N38" s="24"/>
      <c r="O38" s="24"/>
      <c r="P38" s="24"/>
    </row>
    <row r="39" spans="2:16" x14ac:dyDescent="0.2">
      <c r="B39" s="13">
        <f t="shared" si="6"/>
        <v>46174</v>
      </c>
      <c r="C39" s="19">
        <f t="shared" si="0"/>
        <v>0</v>
      </c>
      <c r="D39" s="3" t="e">
        <f t="shared" si="7"/>
        <v>#NUM!</v>
      </c>
      <c r="E39" s="12" t="e">
        <f t="shared" si="9"/>
        <v>#NUM!</v>
      </c>
      <c r="F39" s="3" t="e">
        <f t="shared" si="1"/>
        <v>#NUM!</v>
      </c>
      <c r="G39" s="12" t="e">
        <f t="shared" si="2"/>
        <v>#NUM!</v>
      </c>
      <c r="H39" s="28" t="e">
        <f>MAX(0,PODSUMOWANIE!$C$9)+'Kredyt po Refinansie'!H39</f>
        <v>#NUM!</v>
      </c>
      <c r="I39" s="3" t="e">
        <f t="shared" si="3"/>
        <v>#NUM!</v>
      </c>
      <c r="J39" s="3" t="e">
        <f t="shared" si="10"/>
        <v>#NUM!</v>
      </c>
      <c r="K39" s="5">
        <f t="shared" si="8"/>
        <v>30</v>
      </c>
      <c r="L39" s="3" t="e">
        <f t="shared" si="4"/>
        <v>#NUM!</v>
      </c>
      <c r="M39" s="12" t="e">
        <f t="shared" si="5"/>
        <v>#NUM!</v>
      </c>
      <c r="N39" s="24"/>
      <c r="O39" s="24"/>
      <c r="P39" s="24"/>
    </row>
    <row r="40" spans="2:16" x14ac:dyDescent="0.2">
      <c r="B40" s="13">
        <f t="shared" si="6"/>
        <v>46204</v>
      </c>
      <c r="C40" s="19">
        <f t="shared" si="0"/>
        <v>0</v>
      </c>
      <c r="D40" s="3" t="e">
        <f t="shared" si="7"/>
        <v>#NUM!</v>
      </c>
      <c r="E40" s="12" t="e">
        <f t="shared" si="9"/>
        <v>#NUM!</v>
      </c>
      <c r="F40" s="3" t="e">
        <f t="shared" si="1"/>
        <v>#NUM!</v>
      </c>
      <c r="G40" s="12" t="e">
        <f t="shared" si="2"/>
        <v>#NUM!</v>
      </c>
      <c r="H40" s="28" t="e">
        <f>MAX(0,PODSUMOWANIE!$C$9)+'Kredyt po Refinansie'!H40</f>
        <v>#NUM!</v>
      </c>
      <c r="I40" s="3" t="e">
        <f t="shared" si="3"/>
        <v>#NUM!</v>
      </c>
      <c r="J40" s="3" t="e">
        <f t="shared" si="10"/>
        <v>#NUM!</v>
      </c>
      <c r="K40" s="5">
        <f t="shared" si="8"/>
        <v>31</v>
      </c>
      <c r="L40" s="3" t="e">
        <f t="shared" si="4"/>
        <v>#NUM!</v>
      </c>
      <c r="M40" s="12" t="e">
        <f t="shared" si="5"/>
        <v>#NUM!</v>
      </c>
      <c r="N40" s="24"/>
      <c r="O40" s="24"/>
      <c r="P40" s="24"/>
    </row>
    <row r="41" spans="2:16" x14ac:dyDescent="0.2">
      <c r="B41" s="13">
        <f t="shared" si="6"/>
        <v>46235</v>
      </c>
      <c r="C41" s="19">
        <f t="shared" si="0"/>
        <v>0</v>
      </c>
      <c r="D41" s="3" t="e">
        <f t="shared" si="7"/>
        <v>#NUM!</v>
      </c>
      <c r="E41" s="12" t="e">
        <f t="shared" si="9"/>
        <v>#NUM!</v>
      </c>
      <c r="F41" s="3" t="e">
        <f t="shared" si="1"/>
        <v>#NUM!</v>
      </c>
      <c r="G41" s="12" t="e">
        <f t="shared" si="2"/>
        <v>#NUM!</v>
      </c>
      <c r="H41" s="28" t="e">
        <f>MAX(0,PODSUMOWANIE!$C$9)+'Kredyt po Refinansie'!H41</f>
        <v>#NUM!</v>
      </c>
      <c r="I41" s="3" t="e">
        <f t="shared" si="3"/>
        <v>#NUM!</v>
      </c>
      <c r="J41" s="3" t="e">
        <f t="shared" si="10"/>
        <v>#NUM!</v>
      </c>
      <c r="K41" s="5">
        <f t="shared" si="8"/>
        <v>32</v>
      </c>
      <c r="L41" s="3" t="e">
        <f t="shared" si="4"/>
        <v>#NUM!</v>
      </c>
      <c r="M41" s="12" t="e">
        <f t="shared" si="5"/>
        <v>#NUM!</v>
      </c>
      <c r="N41" s="24"/>
      <c r="O41" s="24"/>
      <c r="P41" s="24"/>
    </row>
    <row r="42" spans="2:16" x14ac:dyDescent="0.2">
      <c r="B42" s="13">
        <f t="shared" si="6"/>
        <v>46266</v>
      </c>
      <c r="C42" s="19">
        <f t="shared" si="0"/>
        <v>0</v>
      </c>
      <c r="D42" s="3" t="e">
        <f t="shared" si="7"/>
        <v>#NUM!</v>
      </c>
      <c r="E42" s="12" t="e">
        <f t="shared" si="9"/>
        <v>#NUM!</v>
      </c>
      <c r="F42" s="3" t="e">
        <f t="shared" si="1"/>
        <v>#NUM!</v>
      </c>
      <c r="G42" s="12" t="e">
        <f t="shared" si="2"/>
        <v>#NUM!</v>
      </c>
      <c r="H42" s="28" t="e">
        <f>MAX(0,PODSUMOWANIE!$C$9)+'Kredyt po Refinansie'!H42</f>
        <v>#NUM!</v>
      </c>
      <c r="I42" s="3" t="e">
        <f t="shared" si="3"/>
        <v>#NUM!</v>
      </c>
      <c r="J42" s="3" t="e">
        <f t="shared" si="10"/>
        <v>#NUM!</v>
      </c>
      <c r="K42" s="5">
        <f t="shared" si="8"/>
        <v>33</v>
      </c>
      <c r="L42" s="3" t="e">
        <f t="shared" si="4"/>
        <v>#NUM!</v>
      </c>
      <c r="M42" s="12" t="e">
        <f t="shared" si="5"/>
        <v>#NUM!</v>
      </c>
      <c r="N42" s="24"/>
      <c r="O42" s="24"/>
      <c r="P42" s="24"/>
    </row>
    <row r="43" spans="2:16" x14ac:dyDescent="0.2">
      <c r="B43" s="13">
        <f t="shared" si="6"/>
        <v>46296</v>
      </c>
      <c r="C43" s="19">
        <f t="shared" si="0"/>
        <v>0</v>
      </c>
      <c r="D43" s="3" t="e">
        <f t="shared" si="7"/>
        <v>#NUM!</v>
      </c>
      <c r="E43" s="12" t="e">
        <f t="shared" si="9"/>
        <v>#NUM!</v>
      </c>
      <c r="F43" s="3" t="e">
        <f t="shared" si="1"/>
        <v>#NUM!</v>
      </c>
      <c r="G43" s="12" t="e">
        <f t="shared" si="2"/>
        <v>#NUM!</v>
      </c>
      <c r="H43" s="28" t="e">
        <f>MAX(0,PODSUMOWANIE!$C$9)+'Kredyt po Refinansie'!H43</f>
        <v>#NUM!</v>
      </c>
      <c r="I43" s="3" t="e">
        <f t="shared" si="3"/>
        <v>#NUM!</v>
      </c>
      <c r="J43" s="3" t="e">
        <f t="shared" si="10"/>
        <v>#NUM!</v>
      </c>
      <c r="K43" s="5">
        <f t="shared" si="8"/>
        <v>34</v>
      </c>
      <c r="L43" s="3" t="e">
        <f t="shared" si="4"/>
        <v>#NUM!</v>
      </c>
      <c r="M43" s="12" t="e">
        <f t="shared" si="5"/>
        <v>#NUM!</v>
      </c>
      <c r="N43" s="24"/>
      <c r="O43" s="24"/>
      <c r="P43" s="24"/>
    </row>
    <row r="44" spans="2:16" x14ac:dyDescent="0.2">
      <c r="B44" s="13">
        <f t="shared" si="6"/>
        <v>46327</v>
      </c>
      <c r="C44" s="19">
        <f t="shared" si="0"/>
        <v>0</v>
      </c>
      <c r="D44" s="3" t="e">
        <f t="shared" si="7"/>
        <v>#NUM!</v>
      </c>
      <c r="E44" s="12" t="e">
        <f t="shared" si="9"/>
        <v>#NUM!</v>
      </c>
      <c r="F44" s="3" t="e">
        <f t="shared" si="1"/>
        <v>#NUM!</v>
      </c>
      <c r="G44" s="12" t="e">
        <f t="shared" si="2"/>
        <v>#NUM!</v>
      </c>
      <c r="H44" s="28" t="e">
        <f>MAX(0,PODSUMOWANIE!$C$9)+'Kredyt po Refinansie'!H44</f>
        <v>#NUM!</v>
      </c>
      <c r="I44" s="3" t="e">
        <f t="shared" si="3"/>
        <v>#NUM!</v>
      </c>
      <c r="J44" s="3" t="e">
        <f t="shared" si="10"/>
        <v>#NUM!</v>
      </c>
      <c r="K44" s="5">
        <f t="shared" si="8"/>
        <v>35</v>
      </c>
      <c r="L44" s="3" t="e">
        <f t="shared" si="4"/>
        <v>#NUM!</v>
      </c>
      <c r="M44" s="12" t="e">
        <f t="shared" si="5"/>
        <v>#NUM!</v>
      </c>
      <c r="N44" s="24"/>
      <c r="O44" s="24"/>
      <c r="P44" s="24"/>
    </row>
    <row r="45" spans="2:16" x14ac:dyDescent="0.2">
      <c r="B45" s="13">
        <f t="shared" si="6"/>
        <v>46357</v>
      </c>
      <c r="C45" s="19">
        <f t="shared" si="0"/>
        <v>0</v>
      </c>
      <c r="D45" s="3" t="e">
        <f t="shared" si="7"/>
        <v>#NUM!</v>
      </c>
      <c r="E45" s="12" t="e">
        <f t="shared" si="9"/>
        <v>#NUM!</v>
      </c>
      <c r="F45" s="3" t="e">
        <f t="shared" si="1"/>
        <v>#NUM!</v>
      </c>
      <c r="G45" s="12" t="e">
        <f t="shared" si="2"/>
        <v>#NUM!</v>
      </c>
      <c r="H45" s="28" t="e">
        <f>MAX(0,PODSUMOWANIE!$C$9)+'Kredyt po Refinansie'!H45</f>
        <v>#NUM!</v>
      </c>
      <c r="I45" s="3" t="e">
        <f t="shared" si="3"/>
        <v>#NUM!</v>
      </c>
      <c r="J45" s="3" t="e">
        <f t="shared" si="10"/>
        <v>#NUM!</v>
      </c>
      <c r="K45" s="5">
        <f t="shared" si="8"/>
        <v>36</v>
      </c>
      <c r="L45" s="3" t="e">
        <f t="shared" si="4"/>
        <v>#NUM!</v>
      </c>
      <c r="M45" s="12" t="e">
        <f t="shared" si="5"/>
        <v>#NUM!</v>
      </c>
      <c r="N45" s="24"/>
      <c r="O45" s="24"/>
      <c r="P45" s="24"/>
    </row>
    <row r="46" spans="2:16" x14ac:dyDescent="0.2">
      <c r="B46" s="13">
        <f t="shared" si="6"/>
        <v>46388</v>
      </c>
      <c r="C46" s="19">
        <f t="shared" si="0"/>
        <v>0</v>
      </c>
      <c r="D46" s="3" t="e">
        <f t="shared" si="7"/>
        <v>#NUM!</v>
      </c>
      <c r="E46" s="12" t="e">
        <f t="shared" si="9"/>
        <v>#NUM!</v>
      </c>
      <c r="F46" s="3" t="e">
        <f t="shared" si="1"/>
        <v>#NUM!</v>
      </c>
      <c r="G46" s="12" t="e">
        <f t="shared" si="2"/>
        <v>#NUM!</v>
      </c>
      <c r="H46" s="28" t="e">
        <f>MAX(0,PODSUMOWANIE!$C$9)+'Kredyt po Refinansie'!H46</f>
        <v>#NUM!</v>
      </c>
      <c r="I46" s="3" t="e">
        <f t="shared" si="3"/>
        <v>#NUM!</v>
      </c>
      <c r="J46" s="3" t="e">
        <f t="shared" si="10"/>
        <v>#NUM!</v>
      </c>
      <c r="K46" s="5">
        <f t="shared" si="8"/>
        <v>37</v>
      </c>
      <c r="L46" s="3" t="e">
        <f t="shared" si="4"/>
        <v>#NUM!</v>
      </c>
      <c r="M46" s="12" t="e">
        <f t="shared" si="5"/>
        <v>#NUM!</v>
      </c>
      <c r="N46" s="24"/>
      <c r="O46" s="24"/>
      <c r="P46" s="24"/>
    </row>
    <row r="47" spans="2:16" x14ac:dyDescent="0.2">
      <c r="B47" s="13">
        <f t="shared" si="6"/>
        <v>46419</v>
      </c>
      <c r="C47" s="19">
        <f t="shared" si="0"/>
        <v>0</v>
      </c>
      <c r="D47" s="3" t="e">
        <f t="shared" si="7"/>
        <v>#NUM!</v>
      </c>
      <c r="E47" s="12" t="e">
        <f t="shared" si="9"/>
        <v>#NUM!</v>
      </c>
      <c r="F47" s="3" t="e">
        <f t="shared" si="1"/>
        <v>#NUM!</v>
      </c>
      <c r="G47" s="12" t="e">
        <f t="shared" si="2"/>
        <v>#NUM!</v>
      </c>
      <c r="H47" s="28" t="e">
        <f>MAX(0,PODSUMOWANIE!$C$9)+'Kredyt po Refinansie'!H47</f>
        <v>#NUM!</v>
      </c>
      <c r="I47" s="3" t="e">
        <f t="shared" si="3"/>
        <v>#NUM!</v>
      </c>
      <c r="J47" s="3" t="e">
        <f t="shared" si="10"/>
        <v>#NUM!</v>
      </c>
      <c r="K47" s="5">
        <f t="shared" si="8"/>
        <v>38</v>
      </c>
      <c r="L47" s="3" t="e">
        <f t="shared" si="4"/>
        <v>#NUM!</v>
      </c>
      <c r="M47" s="12" t="e">
        <f t="shared" si="5"/>
        <v>#NUM!</v>
      </c>
      <c r="N47" s="24"/>
      <c r="O47" s="24"/>
      <c r="P47" s="24"/>
    </row>
    <row r="48" spans="2:16" x14ac:dyDescent="0.2">
      <c r="B48" s="13">
        <f t="shared" si="6"/>
        <v>46447</v>
      </c>
      <c r="C48" s="19">
        <f t="shared" si="0"/>
        <v>0</v>
      </c>
      <c r="D48" s="3" t="e">
        <f t="shared" si="7"/>
        <v>#NUM!</v>
      </c>
      <c r="E48" s="12" t="e">
        <f t="shared" si="9"/>
        <v>#NUM!</v>
      </c>
      <c r="F48" s="3" t="e">
        <f t="shared" si="1"/>
        <v>#NUM!</v>
      </c>
      <c r="G48" s="12" t="e">
        <f t="shared" si="2"/>
        <v>#NUM!</v>
      </c>
      <c r="H48" s="28" t="e">
        <f>MAX(0,PODSUMOWANIE!$C$9)+'Kredyt po Refinansie'!H48</f>
        <v>#NUM!</v>
      </c>
      <c r="I48" s="3" t="e">
        <f t="shared" si="3"/>
        <v>#NUM!</v>
      </c>
      <c r="J48" s="3" t="e">
        <f t="shared" si="10"/>
        <v>#NUM!</v>
      </c>
      <c r="K48" s="5">
        <f t="shared" si="8"/>
        <v>39</v>
      </c>
      <c r="L48" s="3" t="e">
        <f t="shared" si="4"/>
        <v>#NUM!</v>
      </c>
      <c r="M48" s="12" t="e">
        <f t="shared" si="5"/>
        <v>#NUM!</v>
      </c>
      <c r="N48" s="24"/>
      <c r="O48" s="24"/>
      <c r="P48" s="24"/>
    </row>
    <row r="49" spans="2:16" x14ac:dyDescent="0.2">
      <c r="B49" s="13">
        <f t="shared" si="6"/>
        <v>46478</v>
      </c>
      <c r="C49" s="19">
        <f t="shared" si="0"/>
        <v>0</v>
      </c>
      <c r="D49" s="3" t="e">
        <f t="shared" si="7"/>
        <v>#NUM!</v>
      </c>
      <c r="E49" s="12" t="e">
        <f t="shared" si="9"/>
        <v>#NUM!</v>
      </c>
      <c r="F49" s="3" t="e">
        <f t="shared" si="1"/>
        <v>#NUM!</v>
      </c>
      <c r="G49" s="12" t="e">
        <f t="shared" si="2"/>
        <v>#NUM!</v>
      </c>
      <c r="H49" s="28" t="e">
        <f>MAX(0,PODSUMOWANIE!$C$9)+'Kredyt po Refinansie'!H49</f>
        <v>#NUM!</v>
      </c>
      <c r="I49" s="3" t="e">
        <f t="shared" si="3"/>
        <v>#NUM!</v>
      </c>
      <c r="J49" s="3" t="e">
        <f t="shared" si="10"/>
        <v>#NUM!</v>
      </c>
      <c r="K49" s="5">
        <f t="shared" si="8"/>
        <v>40</v>
      </c>
      <c r="L49" s="3" t="e">
        <f t="shared" si="4"/>
        <v>#NUM!</v>
      </c>
      <c r="M49" s="12" t="e">
        <f t="shared" si="5"/>
        <v>#NUM!</v>
      </c>
      <c r="N49" s="24"/>
      <c r="O49" s="24"/>
      <c r="P49" s="24"/>
    </row>
    <row r="50" spans="2:16" x14ac:dyDescent="0.2">
      <c r="B50" s="13">
        <f t="shared" si="6"/>
        <v>46508</v>
      </c>
      <c r="C50" s="19">
        <f t="shared" si="0"/>
        <v>0</v>
      </c>
      <c r="D50" s="3" t="e">
        <f t="shared" si="7"/>
        <v>#NUM!</v>
      </c>
      <c r="E50" s="12" t="e">
        <f t="shared" si="9"/>
        <v>#NUM!</v>
      </c>
      <c r="F50" s="3" t="e">
        <f t="shared" si="1"/>
        <v>#NUM!</v>
      </c>
      <c r="G50" s="12" t="e">
        <f t="shared" si="2"/>
        <v>#NUM!</v>
      </c>
      <c r="H50" s="28" t="e">
        <f>MAX(0,PODSUMOWANIE!$C$9)+'Kredyt po Refinansie'!H50</f>
        <v>#NUM!</v>
      </c>
      <c r="I50" s="3" t="e">
        <f t="shared" si="3"/>
        <v>#NUM!</v>
      </c>
      <c r="J50" s="3" t="e">
        <f t="shared" si="10"/>
        <v>#NUM!</v>
      </c>
      <c r="K50" s="5">
        <f t="shared" si="8"/>
        <v>41</v>
      </c>
      <c r="L50" s="3" t="e">
        <f t="shared" si="4"/>
        <v>#NUM!</v>
      </c>
      <c r="M50" s="12" t="e">
        <f t="shared" si="5"/>
        <v>#NUM!</v>
      </c>
      <c r="N50" s="24"/>
      <c r="O50" s="24"/>
      <c r="P50" s="24"/>
    </row>
    <row r="51" spans="2:16" x14ac:dyDescent="0.2">
      <c r="B51" s="13">
        <f t="shared" si="6"/>
        <v>46539</v>
      </c>
      <c r="C51" s="19">
        <f t="shared" si="0"/>
        <v>0</v>
      </c>
      <c r="D51" s="3" t="e">
        <f t="shared" si="7"/>
        <v>#NUM!</v>
      </c>
      <c r="E51" s="12" t="e">
        <f t="shared" si="9"/>
        <v>#NUM!</v>
      </c>
      <c r="F51" s="3" t="e">
        <f t="shared" si="1"/>
        <v>#NUM!</v>
      </c>
      <c r="G51" s="12" t="e">
        <f t="shared" si="2"/>
        <v>#NUM!</v>
      </c>
      <c r="H51" s="28" t="e">
        <f>MAX(0,PODSUMOWANIE!$C$9)+'Kredyt po Refinansie'!H51</f>
        <v>#NUM!</v>
      </c>
      <c r="I51" s="3" t="e">
        <f t="shared" si="3"/>
        <v>#NUM!</v>
      </c>
      <c r="J51" s="3" t="e">
        <f t="shared" si="10"/>
        <v>#NUM!</v>
      </c>
      <c r="K51" s="5">
        <f t="shared" si="8"/>
        <v>42</v>
      </c>
      <c r="L51" s="3" t="e">
        <f t="shared" si="4"/>
        <v>#NUM!</v>
      </c>
      <c r="M51" s="12" t="e">
        <f t="shared" si="5"/>
        <v>#NUM!</v>
      </c>
      <c r="N51" s="24"/>
      <c r="O51" s="24"/>
      <c r="P51" s="24"/>
    </row>
    <row r="52" spans="2:16" x14ac:dyDescent="0.2">
      <c r="B52" s="13">
        <f t="shared" si="6"/>
        <v>46569</v>
      </c>
      <c r="C52" s="19">
        <f t="shared" si="0"/>
        <v>0</v>
      </c>
      <c r="D52" s="3" t="e">
        <f t="shared" si="7"/>
        <v>#NUM!</v>
      </c>
      <c r="E52" s="12" t="e">
        <f t="shared" si="9"/>
        <v>#NUM!</v>
      </c>
      <c r="F52" s="3" t="e">
        <f t="shared" si="1"/>
        <v>#NUM!</v>
      </c>
      <c r="G52" s="12" t="e">
        <f t="shared" si="2"/>
        <v>#NUM!</v>
      </c>
      <c r="H52" s="28" t="e">
        <f>MAX(0,PODSUMOWANIE!$C$9)+'Kredyt po Refinansie'!H52</f>
        <v>#NUM!</v>
      </c>
      <c r="I52" s="3" t="e">
        <f t="shared" si="3"/>
        <v>#NUM!</v>
      </c>
      <c r="J52" s="3" t="e">
        <f t="shared" si="10"/>
        <v>#NUM!</v>
      </c>
      <c r="K52" s="5">
        <f t="shared" si="8"/>
        <v>43</v>
      </c>
      <c r="L52" s="3" t="e">
        <f t="shared" si="4"/>
        <v>#NUM!</v>
      </c>
      <c r="M52" s="12" t="e">
        <f t="shared" si="5"/>
        <v>#NUM!</v>
      </c>
      <c r="N52" s="24"/>
      <c r="O52" s="24"/>
      <c r="P52" s="24"/>
    </row>
    <row r="53" spans="2:16" x14ac:dyDescent="0.2">
      <c r="B53" s="13">
        <f t="shared" si="6"/>
        <v>46600</v>
      </c>
      <c r="C53" s="19">
        <f t="shared" si="0"/>
        <v>0</v>
      </c>
      <c r="D53" s="3" t="e">
        <f t="shared" si="7"/>
        <v>#NUM!</v>
      </c>
      <c r="E53" s="12" t="e">
        <f t="shared" si="9"/>
        <v>#NUM!</v>
      </c>
      <c r="F53" s="3" t="e">
        <f t="shared" si="1"/>
        <v>#NUM!</v>
      </c>
      <c r="G53" s="12" t="e">
        <f t="shared" si="2"/>
        <v>#NUM!</v>
      </c>
      <c r="H53" s="28" t="e">
        <f>MAX(0,PODSUMOWANIE!$C$9)+'Kredyt po Refinansie'!H53</f>
        <v>#NUM!</v>
      </c>
      <c r="I53" s="3" t="e">
        <f t="shared" si="3"/>
        <v>#NUM!</v>
      </c>
      <c r="J53" s="3" t="e">
        <f t="shared" si="10"/>
        <v>#NUM!</v>
      </c>
      <c r="K53" s="5">
        <f t="shared" si="8"/>
        <v>44</v>
      </c>
      <c r="L53" s="3" t="e">
        <f t="shared" si="4"/>
        <v>#NUM!</v>
      </c>
      <c r="M53" s="12" t="e">
        <f t="shared" si="5"/>
        <v>#NUM!</v>
      </c>
      <c r="N53" s="24"/>
      <c r="O53" s="24"/>
      <c r="P53" s="24"/>
    </row>
    <row r="54" spans="2:16" x14ac:dyDescent="0.2">
      <c r="B54" s="13">
        <f t="shared" si="6"/>
        <v>46631</v>
      </c>
      <c r="C54" s="19">
        <f t="shared" si="0"/>
        <v>0</v>
      </c>
      <c r="D54" s="3" t="e">
        <f t="shared" si="7"/>
        <v>#NUM!</v>
      </c>
      <c r="E54" s="12" t="e">
        <f t="shared" si="9"/>
        <v>#NUM!</v>
      </c>
      <c r="F54" s="3" t="e">
        <f t="shared" si="1"/>
        <v>#NUM!</v>
      </c>
      <c r="G54" s="12" t="e">
        <f t="shared" si="2"/>
        <v>#NUM!</v>
      </c>
      <c r="H54" s="28" t="e">
        <f>MAX(0,PODSUMOWANIE!$C$9)+'Kredyt po Refinansie'!H54</f>
        <v>#NUM!</v>
      </c>
      <c r="I54" s="3" t="e">
        <f t="shared" si="3"/>
        <v>#NUM!</v>
      </c>
      <c r="J54" s="3" t="e">
        <f t="shared" si="10"/>
        <v>#NUM!</v>
      </c>
      <c r="K54" s="5">
        <f t="shared" si="8"/>
        <v>45</v>
      </c>
      <c r="L54" s="3" t="e">
        <f t="shared" si="4"/>
        <v>#NUM!</v>
      </c>
      <c r="M54" s="12" t="e">
        <f t="shared" si="5"/>
        <v>#NUM!</v>
      </c>
      <c r="N54" s="24"/>
      <c r="O54" s="24"/>
      <c r="P54" s="24"/>
    </row>
    <row r="55" spans="2:16" x14ac:dyDescent="0.2">
      <c r="B55" s="13">
        <f t="shared" si="6"/>
        <v>46661</v>
      </c>
      <c r="C55" s="19">
        <f t="shared" si="0"/>
        <v>0</v>
      </c>
      <c r="D55" s="3" t="e">
        <f t="shared" si="7"/>
        <v>#NUM!</v>
      </c>
      <c r="E55" s="12" t="e">
        <f t="shared" si="9"/>
        <v>#NUM!</v>
      </c>
      <c r="F55" s="3" t="e">
        <f t="shared" si="1"/>
        <v>#NUM!</v>
      </c>
      <c r="G55" s="12" t="e">
        <f t="shared" si="2"/>
        <v>#NUM!</v>
      </c>
      <c r="H55" s="28" t="e">
        <f>MAX(0,PODSUMOWANIE!$C$9)+'Kredyt po Refinansie'!H55</f>
        <v>#NUM!</v>
      </c>
      <c r="I55" s="3" t="e">
        <f t="shared" si="3"/>
        <v>#NUM!</v>
      </c>
      <c r="J55" s="3" t="e">
        <f t="shared" si="10"/>
        <v>#NUM!</v>
      </c>
      <c r="K55" s="5">
        <f t="shared" si="8"/>
        <v>46</v>
      </c>
      <c r="L55" s="3" t="e">
        <f t="shared" si="4"/>
        <v>#NUM!</v>
      </c>
      <c r="M55" s="12" t="e">
        <f t="shared" si="5"/>
        <v>#NUM!</v>
      </c>
      <c r="N55" s="24"/>
      <c r="O55" s="24"/>
      <c r="P55" s="24"/>
    </row>
    <row r="56" spans="2:16" x14ac:dyDescent="0.2">
      <c r="B56" s="13">
        <f t="shared" si="6"/>
        <v>46692</v>
      </c>
      <c r="C56" s="19">
        <f t="shared" si="0"/>
        <v>0</v>
      </c>
      <c r="D56" s="3" t="e">
        <f t="shared" si="7"/>
        <v>#NUM!</v>
      </c>
      <c r="E56" s="12" t="e">
        <f t="shared" si="9"/>
        <v>#NUM!</v>
      </c>
      <c r="F56" s="3" t="e">
        <f t="shared" si="1"/>
        <v>#NUM!</v>
      </c>
      <c r="G56" s="12" t="e">
        <f t="shared" si="2"/>
        <v>#NUM!</v>
      </c>
      <c r="H56" s="28" t="e">
        <f>MAX(0,PODSUMOWANIE!$C$9)+'Kredyt po Refinansie'!H56</f>
        <v>#NUM!</v>
      </c>
      <c r="I56" s="3" t="e">
        <f t="shared" si="3"/>
        <v>#NUM!</v>
      </c>
      <c r="J56" s="3" t="e">
        <f t="shared" si="10"/>
        <v>#NUM!</v>
      </c>
      <c r="K56" s="5">
        <f t="shared" si="8"/>
        <v>47</v>
      </c>
      <c r="L56" s="3" t="e">
        <f t="shared" si="4"/>
        <v>#NUM!</v>
      </c>
      <c r="M56" s="12" t="e">
        <f t="shared" si="5"/>
        <v>#NUM!</v>
      </c>
      <c r="N56" s="24"/>
      <c r="O56" s="24"/>
      <c r="P56" s="24"/>
    </row>
    <row r="57" spans="2:16" x14ac:dyDescent="0.2">
      <c r="B57" s="13">
        <f t="shared" si="6"/>
        <v>46722</v>
      </c>
      <c r="C57" s="19">
        <f t="shared" si="0"/>
        <v>0</v>
      </c>
      <c r="D57" s="3" t="e">
        <f t="shared" si="7"/>
        <v>#NUM!</v>
      </c>
      <c r="E57" s="12" t="e">
        <f t="shared" si="9"/>
        <v>#NUM!</v>
      </c>
      <c r="F57" s="3" t="e">
        <f t="shared" si="1"/>
        <v>#NUM!</v>
      </c>
      <c r="G57" s="12" t="e">
        <f t="shared" si="2"/>
        <v>#NUM!</v>
      </c>
      <c r="H57" s="28" t="e">
        <f>MAX(0,PODSUMOWANIE!$C$9)+'Kredyt po Refinansie'!H57</f>
        <v>#NUM!</v>
      </c>
      <c r="I57" s="3" t="e">
        <f t="shared" si="3"/>
        <v>#NUM!</v>
      </c>
      <c r="J57" s="3" t="e">
        <f t="shared" si="10"/>
        <v>#NUM!</v>
      </c>
      <c r="K57" s="5">
        <f t="shared" si="8"/>
        <v>48</v>
      </c>
      <c r="L57" s="3" t="e">
        <f t="shared" si="4"/>
        <v>#NUM!</v>
      </c>
      <c r="M57" s="12" t="e">
        <f t="shared" si="5"/>
        <v>#NUM!</v>
      </c>
      <c r="N57" s="24"/>
      <c r="O57" s="24"/>
      <c r="P57" s="24"/>
    </row>
    <row r="58" spans="2:16" x14ac:dyDescent="0.2">
      <c r="B58" s="13">
        <f t="shared" si="6"/>
        <v>46753</v>
      </c>
      <c r="C58" s="19">
        <f t="shared" si="0"/>
        <v>0</v>
      </c>
      <c r="D58" s="3" t="e">
        <f t="shared" si="7"/>
        <v>#NUM!</v>
      </c>
      <c r="E58" s="12" t="e">
        <f t="shared" si="9"/>
        <v>#NUM!</v>
      </c>
      <c r="F58" s="3" t="e">
        <f t="shared" si="1"/>
        <v>#NUM!</v>
      </c>
      <c r="G58" s="12" t="e">
        <f t="shared" si="2"/>
        <v>#NUM!</v>
      </c>
      <c r="H58" s="28" t="e">
        <f>MAX(0,PODSUMOWANIE!$C$9)+'Kredyt po Refinansie'!H58</f>
        <v>#NUM!</v>
      </c>
      <c r="I58" s="3" t="e">
        <f t="shared" si="3"/>
        <v>#NUM!</v>
      </c>
      <c r="J58" s="3" t="e">
        <f t="shared" si="10"/>
        <v>#NUM!</v>
      </c>
      <c r="K58" s="5">
        <f t="shared" si="8"/>
        <v>49</v>
      </c>
      <c r="L58" s="3" t="e">
        <f t="shared" si="4"/>
        <v>#NUM!</v>
      </c>
      <c r="M58" s="12" t="e">
        <f t="shared" si="5"/>
        <v>#NUM!</v>
      </c>
      <c r="N58" s="24"/>
      <c r="O58" s="24"/>
      <c r="P58" s="24"/>
    </row>
    <row r="59" spans="2:16" x14ac:dyDescent="0.2">
      <c r="B59" s="13">
        <f t="shared" si="6"/>
        <v>46784</v>
      </c>
      <c r="C59" s="19">
        <f t="shared" si="0"/>
        <v>0</v>
      </c>
      <c r="D59" s="3" t="e">
        <f t="shared" si="7"/>
        <v>#NUM!</v>
      </c>
      <c r="E59" s="12" t="e">
        <f t="shared" si="9"/>
        <v>#NUM!</v>
      </c>
      <c r="F59" s="3" t="e">
        <f t="shared" si="1"/>
        <v>#NUM!</v>
      </c>
      <c r="G59" s="12" t="e">
        <f t="shared" si="2"/>
        <v>#NUM!</v>
      </c>
      <c r="H59" s="28" t="e">
        <f>MAX(0,PODSUMOWANIE!$C$9)+'Kredyt po Refinansie'!H59</f>
        <v>#NUM!</v>
      </c>
      <c r="I59" s="3" t="e">
        <f t="shared" si="3"/>
        <v>#NUM!</v>
      </c>
      <c r="J59" s="3" t="e">
        <f t="shared" si="10"/>
        <v>#NUM!</v>
      </c>
      <c r="K59" s="5">
        <f t="shared" si="8"/>
        <v>50</v>
      </c>
      <c r="L59" s="3" t="e">
        <f t="shared" si="4"/>
        <v>#NUM!</v>
      </c>
      <c r="M59" s="12" t="e">
        <f t="shared" si="5"/>
        <v>#NUM!</v>
      </c>
      <c r="N59" s="24"/>
      <c r="O59" s="24"/>
      <c r="P59" s="24"/>
    </row>
    <row r="60" spans="2:16" x14ac:dyDescent="0.2">
      <c r="B60" s="13">
        <f t="shared" si="6"/>
        <v>46813</v>
      </c>
      <c r="C60" s="19">
        <f t="shared" si="0"/>
        <v>0</v>
      </c>
      <c r="D60" s="3" t="e">
        <f t="shared" si="7"/>
        <v>#NUM!</v>
      </c>
      <c r="E60" s="12" t="e">
        <f t="shared" si="9"/>
        <v>#NUM!</v>
      </c>
      <c r="F60" s="3" t="e">
        <f t="shared" si="1"/>
        <v>#NUM!</v>
      </c>
      <c r="G60" s="12" t="e">
        <f t="shared" si="2"/>
        <v>#NUM!</v>
      </c>
      <c r="H60" s="28" t="e">
        <f>MAX(0,PODSUMOWANIE!$C$9)+'Kredyt po Refinansie'!H60</f>
        <v>#NUM!</v>
      </c>
      <c r="I60" s="3" t="e">
        <f t="shared" si="3"/>
        <v>#NUM!</v>
      </c>
      <c r="J60" s="3" t="e">
        <f t="shared" si="10"/>
        <v>#NUM!</v>
      </c>
      <c r="K60" s="5">
        <f t="shared" si="8"/>
        <v>51</v>
      </c>
      <c r="L60" s="3" t="e">
        <f t="shared" si="4"/>
        <v>#NUM!</v>
      </c>
      <c r="M60" s="12" t="e">
        <f t="shared" si="5"/>
        <v>#NUM!</v>
      </c>
      <c r="N60" s="24"/>
      <c r="O60" s="24"/>
      <c r="P60" s="24"/>
    </row>
    <row r="61" spans="2:16" x14ac:dyDescent="0.2">
      <c r="B61" s="13">
        <f t="shared" si="6"/>
        <v>46844</v>
      </c>
      <c r="C61" s="19">
        <f t="shared" si="0"/>
        <v>0</v>
      </c>
      <c r="D61" s="3" t="e">
        <f t="shared" si="7"/>
        <v>#NUM!</v>
      </c>
      <c r="E61" s="12" t="e">
        <f t="shared" si="9"/>
        <v>#NUM!</v>
      </c>
      <c r="F61" s="3" t="e">
        <f t="shared" si="1"/>
        <v>#NUM!</v>
      </c>
      <c r="G61" s="12" t="e">
        <f t="shared" si="2"/>
        <v>#NUM!</v>
      </c>
      <c r="H61" s="28" t="e">
        <f>MAX(0,PODSUMOWANIE!$C$9)+'Kredyt po Refinansie'!H61</f>
        <v>#NUM!</v>
      </c>
      <c r="I61" s="3" t="e">
        <f t="shared" si="3"/>
        <v>#NUM!</v>
      </c>
      <c r="J61" s="3" t="e">
        <f t="shared" si="10"/>
        <v>#NUM!</v>
      </c>
      <c r="K61" s="5">
        <f t="shared" si="8"/>
        <v>52</v>
      </c>
      <c r="L61" s="3" t="e">
        <f t="shared" si="4"/>
        <v>#NUM!</v>
      </c>
      <c r="M61" s="12" t="e">
        <f t="shared" si="5"/>
        <v>#NUM!</v>
      </c>
      <c r="N61" s="24"/>
      <c r="O61" s="24"/>
      <c r="P61" s="24"/>
    </row>
    <row r="62" spans="2:16" x14ac:dyDescent="0.2">
      <c r="B62" s="13">
        <f t="shared" si="6"/>
        <v>46874</v>
      </c>
      <c r="C62" s="19">
        <f t="shared" si="0"/>
        <v>0</v>
      </c>
      <c r="D62" s="3" t="e">
        <f t="shared" si="7"/>
        <v>#NUM!</v>
      </c>
      <c r="E62" s="12" t="e">
        <f t="shared" si="9"/>
        <v>#NUM!</v>
      </c>
      <c r="F62" s="3" t="e">
        <f t="shared" si="1"/>
        <v>#NUM!</v>
      </c>
      <c r="G62" s="12" t="e">
        <f t="shared" si="2"/>
        <v>#NUM!</v>
      </c>
      <c r="H62" s="28" t="e">
        <f>MAX(0,PODSUMOWANIE!$C$9)+'Kredyt po Refinansie'!H62</f>
        <v>#NUM!</v>
      </c>
      <c r="I62" s="3" t="e">
        <f t="shared" si="3"/>
        <v>#NUM!</v>
      </c>
      <c r="J62" s="3" t="e">
        <f t="shared" si="10"/>
        <v>#NUM!</v>
      </c>
      <c r="K62" s="5">
        <f t="shared" si="8"/>
        <v>53</v>
      </c>
      <c r="L62" s="3" t="e">
        <f t="shared" si="4"/>
        <v>#NUM!</v>
      </c>
      <c r="M62" s="12" t="e">
        <f t="shared" si="5"/>
        <v>#NUM!</v>
      </c>
      <c r="N62" s="24"/>
      <c r="O62" s="24"/>
      <c r="P62" s="24"/>
    </row>
    <row r="63" spans="2:16" x14ac:dyDescent="0.2">
      <c r="B63" s="13">
        <f t="shared" si="6"/>
        <v>46905</v>
      </c>
      <c r="C63" s="19">
        <f t="shared" si="0"/>
        <v>0</v>
      </c>
      <c r="D63" s="3" t="e">
        <f t="shared" si="7"/>
        <v>#NUM!</v>
      </c>
      <c r="E63" s="12" t="e">
        <f t="shared" si="9"/>
        <v>#NUM!</v>
      </c>
      <c r="F63" s="3" t="e">
        <f t="shared" si="1"/>
        <v>#NUM!</v>
      </c>
      <c r="G63" s="12" t="e">
        <f t="shared" si="2"/>
        <v>#NUM!</v>
      </c>
      <c r="H63" s="28" t="e">
        <f>MAX(0,PODSUMOWANIE!$C$9)+'Kredyt po Refinansie'!H63</f>
        <v>#NUM!</v>
      </c>
      <c r="I63" s="3" t="e">
        <f t="shared" si="3"/>
        <v>#NUM!</v>
      </c>
      <c r="J63" s="3" t="e">
        <f t="shared" si="10"/>
        <v>#NUM!</v>
      </c>
      <c r="K63" s="5">
        <f t="shared" si="8"/>
        <v>54</v>
      </c>
      <c r="L63" s="3" t="e">
        <f t="shared" si="4"/>
        <v>#NUM!</v>
      </c>
      <c r="M63" s="12" t="e">
        <f t="shared" si="5"/>
        <v>#NUM!</v>
      </c>
      <c r="N63" s="24"/>
      <c r="O63" s="24"/>
      <c r="P63" s="24"/>
    </row>
    <row r="64" spans="2:16" x14ac:dyDescent="0.2">
      <c r="B64" s="13">
        <f t="shared" si="6"/>
        <v>46935</v>
      </c>
      <c r="C64" s="19">
        <f t="shared" si="0"/>
        <v>0</v>
      </c>
      <c r="D64" s="3" t="e">
        <f t="shared" si="7"/>
        <v>#NUM!</v>
      </c>
      <c r="E64" s="12" t="e">
        <f t="shared" si="9"/>
        <v>#NUM!</v>
      </c>
      <c r="F64" s="3" t="e">
        <f t="shared" si="1"/>
        <v>#NUM!</v>
      </c>
      <c r="G64" s="12" t="e">
        <f t="shared" si="2"/>
        <v>#NUM!</v>
      </c>
      <c r="H64" s="28" t="e">
        <f>MAX(0,PODSUMOWANIE!$C$9)+'Kredyt po Refinansie'!H64</f>
        <v>#NUM!</v>
      </c>
      <c r="I64" s="3" t="e">
        <f t="shared" si="3"/>
        <v>#NUM!</v>
      </c>
      <c r="J64" s="3" t="e">
        <f t="shared" si="10"/>
        <v>#NUM!</v>
      </c>
      <c r="K64" s="5">
        <f t="shared" si="8"/>
        <v>55</v>
      </c>
      <c r="L64" s="3" t="e">
        <f t="shared" si="4"/>
        <v>#NUM!</v>
      </c>
      <c r="M64" s="12" t="e">
        <f t="shared" si="5"/>
        <v>#NUM!</v>
      </c>
      <c r="N64" s="24"/>
      <c r="O64" s="24"/>
      <c r="P64" s="24"/>
    </row>
    <row r="65" spans="2:16" x14ac:dyDescent="0.2">
      <c r="B65" s="13">
        <f t="shared" si="6"/>
        <v>46966</v>
      </c>
      <c r="C65" s="19">
        <f t="shared" si="0"/>
        <v>0</v>
      </c>
      <c r="D65" s="3" t="e">
        <f t="shared" si="7"/>
        <v>#NUM!</v>
      </c>
      <c r="E65" s="12" t="e">
        <f t="shared" si="9"/>
        <v>#NUM!</v>
      </c>
      <c r="F65" s="3" t="e">
        <f t="shared" si="1"/>
        <v>#NUM!</v>
      </c>
      <c r="G65" s="12" t="e">
        <f t="shared" si="2"/>
        <v>#NUM!</v>
      </c>
      <c r="H65" s="28" t="e">
        <f>MAX(0,PODSUMOWANIE!$C$9)+'Kredyt po Refinansie'!H65</f>
        <v>#NUM!</v>
      </c>
      <c r="I65" s="3" t="e">
        <f t="shared" si="3"/>
        <v>#NUM!</v>
      </c>
      <c r="J65" s="3" t="e">
        <f t="shared" si="10"/>
        <v>#NUM!</v>
      </c>
      <c r="K65" s="5">
        <f t="shared" si="8"/>
        <v>56</v>
      </c>
      <c r="L65" s="3" t="e">
        <f t="shared" si="4"/>
        <v>#NUM!</v>
      </c>
      <c r="M65" s="12" t="e">
        <f t="shared" si="5"/>
        <v>#NUM!</v>
      </c>
      <c r="N65" s="24"/>
      <c r="O65" s="24"/>
      <c r="P65" s="24"/>
    </row>
    <row r="66" spans="2:16" x14ac:dyDescent="0.2">
      <c r="B66" s="13">
        <f t="shared" si="6"/>
        <v>46997</v>
      </c>
      <c r="C66" s="19">
        <f t="shared" si="0"/>
        <v>0</v>
      </c>
      <c r="D66" s="3" t="e">
        <f t="shared" si="7"/>
        <v>#NUM!</v>
      </c>
      <c r="E66" s="12" t="e">
        <f t="shared" si="9"/>
        <v>#NUM!</v>
      </c>
      <c r="F66" s="3" t="e">
        <f t="shared" si="1"/>
        <v>#NUM!</v>
      </c>
      <c r="G66" s="12" t="e">
        <f t="shared" si="2"/>
        <v>#NUM!</v>
      </c>
      <c r="H66" s="28" t="e">
        <f>MAX(0,PODSUMOWANIE!$C$9)+'Kredyt po Refinansie'!H66</f>
        <v>#NUM!</v>
      </c>
      <c r="I66" s="3" t="e">
        <f t="shared" si="3"/>
        <v>#NUM!</v>
      </c>
      <c r="J66" s="3" t="e">
        <f t="shared" si="10"/>
        <v>#NUM!</v>
      </c>
      <c r="K66" s="5">
        <f t="shared" si="8"/>
        <v>57</v>
      </c>
      <c r="L66" s="3" t="e">
        <f t="shared" si="4"/>
        <v>#NUM!</v>
      </c>
      <c r="M66" s="12" t="e">
        <f t="shared" si="5"/>
        <v>#NUM!</v>
      </c>
      <c r="N66" s="24"/>
      <c r="O66" s="24"/>
      <c r="P66" s="24"/>
    </row>
    <row r="67" spans="2:16" x14ac:dyDescent="0.2">
      <c r="B67" s="13">
        <f t="shared" si="6"/>
        <v>47027</v>
      </c>
      <c r="C67" s="19">
        <f t="shared" si="0"/>
        <v>0</v>
      </c>
      <c r="D67" s="3" t="e">
        <f t="shared" si="7"/>
        <v>#NUM!</v>
      </c>
      <c r="E67" s="12" t="e">
        <f t="shared" si="9"/>
        <v>#NUM!</v>
      </c>
      <c r="F67" s="3" t="e">
        <f t="shared" si="1"/>
        <v>#NUM!</v>
      </c>
      <c r="G67" s="12" t="e">
        <f t="shared" si="2"/>
        <v>#NUM!</v>
      </c>
      <c r="H67" s="28" t="e">
        <f>MAX(0,PODSUMOWANIE!$C$9)+'Kredyt po Refinansie'!H67</f>
        <v>#NUM!</v>
      </c>
      <c r="I67" s="3" t="e">
        <f t="shared" si="3"/>
        <v>#NUM!</v>
      </c>
      <c r="J67" s="3" t="e">
        <f t="shared" si="10"/>
        <v>#NUM!</v>
      </c>
      <c r="K67" s="5">
        <f t="shared" si="8"/>
        <v>58</v>
      </c>
      <c r="L67" s="3" t="e">
        <f t="shared" si="4"/>
        <v>#NUM!</v>
      </c>
      <c r="M67" s="12" t="e">
        <f t="shared" si="5"/>
        <v>#NUM!</v>
      </c>
      <c r="N67" s="24"/>
      <c r="O67" s="24"/>
      <c r="P67" s="24"/>
    </row>
    <row r="68" spans="2:16" x14ac:dyDescent="0.2">
      <c r="B68" s="13">
        <f t="shared" si="6"/>
        <v>47058</v>
      </c>
      <c r="C68" s="19">
        <f t="shared" si="0"/>
        <v>0</v>
      </c>
      <c r="D68" s="3" t="e">
        <f t="shared" si="7"/>
        <v>#NUM!</v>
      </c>
      <c r="E68" s="12" t="e">
        <f t="shared" si="9"/>
        <v>#NUM!</v>
      </c>
      <c r="F68" s="3" t="e">
        <f t="shared" si="1"/>
        <v>#NUM!</v>
      </c>
      <c r="G68" s="12" t="e">
        <f t="shared" si="2"/>
        <v>#NUM!</v>
      </c>
      <c r="H68" s="28" t="e">
        <f>MAX(0,PODSUMOWANIE!$C$9)+'Kredyt po Refinansie'!H68</f>
        <v>#NUM!</v>
      </c>
      <c r="I68" s="3" t="e">
        <f t="shared" si="3"/>
        <v>#NUM!</v>
      </c>
      <c r="J68" s="3" t="e">
        <f t="shared" si="10"/>
        <v>#NUM!</v>
      </c>
      <c r="K68" s="5">
        <f t="shared" si="8"/>
        <v>59</v>
      </c>
      <c r="L68" s="3" t="e">
        <f t="shared" si="4"/>
        <v>#NUM!</v>
      </c>
      <c r="M68" s="12" t="e">
        <f t="shared" si="5"/>
        <v>#NUM!</v>
      </c>
      <c r="N68" s="24"/>
      <c r="O68" s="24"/>
      <c r="P68" s="24"/>
    </row>
    <row r="69" spans="2:16" x14ac:dyDescent="0.2">
      <c r="B69" s="13">
        <f t="shared" si="6"/>
        <v>47088</v>
      </c>
      <c r="C69" s="19">
        <f t="shared" si="0"/>
        <v>0</v>
      </c>
      <c r="D69" s="3" t="e">
        <f t="shared" si="7"/>
        <v>#NUM!</v>
      </c>
      <c r="E69" s="12" t="e">
        <f t="shared" si="9"/>
        <v>#NUM!</v>
      </c>
      <c r="F69" s="3" t="e">
        <f t="shared" si="1"/>
        <v>#NUM!</v>
      </c>
      <c r="G69" s="12" t="e">
        <f t="shared" si="2"/>
        <v>#NUM!</v>
      </c>
      <c r="H69" s="28" t="e">
        <f>MAX(0,PODSUMOWANIE!$C$9)+'Kredyt po Refinansie'!H69</f>
        <v>#NUM!</v>
      </c>
      <c r="I69" s="3" t="e">
        <f t="shared" si="3"/>
        <v>#NUM!</v>
      </c>
      <c r="J69" s="3" t="e">
        <f t="shared" si="10"/>
        <v>#NUM!</v>
      </c>
      <c r="K69" s="5">
        <f t="shared" si="8"/>
        <v>60</v>
      </c>
      <c r="L69" s="3" t="e">
        <f t="shared" si="4"/>
        <v>#NUM!</v>
      </c>
      <c r="M69" s="12" t="e">
        <f t="shared" si="5"/>
        <v>#NUM!</v>
      </c>
      <c r="N69" s="24"/>
      <c r="O69" s="24"/>
      <c r="P69" s="24"/>
    </row>
    <row r="70" spans="2:16" x14ac:dyDescent="0.2">
      <c r="B70" s="13">
        <f t="shared" si="6"/>
        <v>47119</v>
      </c>
      <c r="C70" s="19">
        <f t="shared" si="0"/>
        <v>0</v>
      </c>
      <c r="D70" s="3" t="e">
        <f t="shared" si="7"/>
        <v>#NUM!</v>
      </c>
      <c r="E70" s="12" t="e">
        <f t="shared" si="9"/>
        <v>#NUM!</v>
      </c>
      <c r="F70" s="3" t="e">
        <f t="shared" si="1"/>
        <v>#NUM!</v>
      </c>
      <c r="G70" s="12" t="e">
        <f t="shared" si="2"/>
        <v>#NUM!</v>
      </c>
      <c r="H70" s="28" t="e">
        <f>MAX(0,PODSUMOWANIE!$C$9)+'Kredyt po Refinansie'!H70</f>
        <v>#NUM!</v>
      </c>
      <c r="I70" s="3" t="e">
        <f t="shared" si="3"/>
        <v>#NUM!</v>
      </c>
      <c r="J70" s="3" t="e">
        <f t="shared" si="10"/>
        <v>#NUM!</v>
      </c>
      <c r="K70" s="5">
        <f t="shared" si="8"/>
        <v>61</v>
      </c>
      <c r="L70" s="3" t="e">
        <f t="shared" si="4"/>
        <v>#NUM!</v>
      </c>
      <c r="M70" s="12" t="e">
        <f t="shared" si="5"/>
        <v>#NUM!</v>
      </c>
      <c r="N70" s="24"/>
      <c r="O70" s="24"/>
      <c r="P70" s="24"/>
    </row>
    <row r="71" spans="2:16" x14ac:dyDescent="0.2">
      <c r="B71" s="13">
        <f t="shared" si="6"/>
        <v>47150</v>
      </c>
      <c r="C71" s="19">
        <f t="shared" si="0"/>
        <v>0</v>
      </c>
      <c r="D71" s="3" t="e">
        <f t="shared" si="7"/>
        <v>#NUM!</v>
      </c>
      <c r="E71" s="12" t="e">
        <f t="shared" si="9"/>
        <v>#NUM!</v>
      </c>
      <c r="F71" s="3" t="e">
        <f t="shared" si="1"/>
        <v>#NUM!</v>
      </c>
      <c r="G71" s="12" t="e">
        <f t="shared" si="2"/>
        <v>#NUM!</v>
      </c>
      <c r="H71" s="28" t="e">
        <f>MAX(0,PODSUMOWANIE!$C$9)+'Kredyt po Refinansie'!H71</f>
        <v>#NUM!</v>
      </c>
      <c r="I71" s="3" t="e">
        <f t="shared" si="3"/>
        <v>#NUM!</v>
      </c>
      <c r="J71" s="3" t="e">
        <f t="shared" si="10"/>
        <v>#NUM!</v>
      </c>
      <c r="K71" s="5">
        <f t="shared" si="8"/>
        <v>62</v>
      </c>
      <c r="L71" s="3" t="e">
        <f t="shared" si="4"/>
        <v>#NUM!</v>
      </c>
      <c r="M71" s="12" t="e">
        <f t="shared" si="5"/>
        <v>#NUM!</v>
      </c>
      <c r="N71" s="24"/>
      <c r="O71" s="24"/>
      <c r="P71" s="24"/>
    </row>
    <row r="72" spans="2:16" x14ac:dyDescent="0.2">
      <c r="B72" s="13">
        <f t="shared" si="6"/>
        <v>47178</v>
      </c>
      <c r="C72" s="19">
        <f t="shared" si="0"/>
        <v>0</v>
      </c>
      <c r="D72" s="3" t="e">
        <f t="shared" si="7"/>
        <v>#NUM!</v>
      </c>
      <c r="E72" s="12" t="e">
        <f t="shared" si="9"/>
        <v>#NUM!</v>
      </c>
      <c r="F72" s="3" t="e">
        <f t="shared" si="1"/>
        <v>#NUM!</v>
      </c>
      <c r="G72" s="12" t="e">
        <f t="shared" si="2"/>
        <v>#NUM!</v>
      </c>
      <c r="H72" s="28" t="e">
        <f>MAX(0,PODSUMOWANIE!$C$9)+'Kredyt po Refinansie'!H72</f>
        <v>#NUM!</v>
      </c>
      <c r="I72" s="3" t="e">
        <f t="shared" si="3"/>
        <v>#NUM!</v>
      </c>
      <c r="J72" s="3" t="e">
        <f t="shared" si="10"/>
        <v>#NUM!</v>
      </c>
      <c r="K72" s="5">
        <f t="shared" si="8"/>
        <v>63</v>
      </c>
      <c r="L72" s="3" t="e">
        <f t="shared" si="4"/>
        <v>#NUM!</v>
      </c>
      <c r="M72" s="12" t="e">
        <f t="shared" si="5"/>
        <v>#NUM!</v>
      </c>
      <c r="N72" s="24"/>
      <c r="O72" s="24"/>
      <c r="P72" s="24"/>
    </row>
    <row r="73" spans="2:16" x14ac:dyDescent="0.2">
      <c r="B73" s="13">
        <f t="shared" si="6"/>
        <v>47209</v>
      </c>
      <c r="C73" s="19">
        <f t="shared" si="0"/>
        <v>0</v>
      </c>
      <c r="D73" s="3" t="e">
        <f t="shared" si="7"/>
        <v>#NUM!</v>
      </c>
      <c r="E73" s="12" t="e">
        <f t="shared" si="9"/>
        <v>#NUM!</v>
      </c>
      <c r="F73" s="3" t="e">
        <f t="shared" si="1"/>
        <v>#NUM!</v>
      </c>
      <c r="G73" s="12" t="e">
        <f t="shared" si="2"/>
        <v>#NUM!</v>
      </c>
      <c r="H73" s="28" t="e">
        <f>MAX(0,PODSUMOWANIE!$C$9)+'Kredyt po Refinansie'!H73</f>
        <v>#NUM!</v>
      </c>
      <c r="I73" s="3" t="e">
        <f t="shared" si="3"/>
        <v>#NUM!</v>
      </c>
      <c r="J73" s="3" t="e">
        <f t="shared" si="10"/>
        <v>#NUM!</v>
      </c>
      <c r="K73" s="5">
        <f t="shared" si="8"/>
        <v>64</v>
      </c>
      <c r="L73" s="3" t="e">
        <f t="shared" si="4"/>
        <v>#NUM!</v>
      </c>
      <c r="M73" s="12" t="e">
        <f t="shared" si="5"/>
        <v>#NUM!</v>
      </c>
      <c r="N73" s="24"/>
      <c r="O73" s="24"/>
      <c r="P73" s="24"/>
    </row>
    <row r="74" spans="2:16" x14ac:dyDescent="0.2">
      <c r="B74" s="13">
        <f t="shared" si="6"/>
        <v>47239</v>
      </c>
      <c r="C74" s="19">
        <f t="shared" si="0"/>
        <v>0</v>
      </c>
      <c r="D74" s="3" t="e">
        <f t="shared" si="7"/>
        <v>#NUM!</v>
      </c>
      <c r="E74" s="12" t="e">
        <f t="shared" si="9"/>
        <v>#NUM!</v>
      </c>
      <c r="F74" s="3" t="e">
        <f t="shared" si="1"/>
        <v>#NUM!</v>
      </c>
      <c r="G74" s="12" t="e">
        <f t="shared" si="2"/>
        <v>#NUM!</v>
      </c>
      <c r="H74" s="28" t="e">
        <f>MAX(0,PODSUMOWANIE!$C$9)+'Kredyt po Refinansie'!H74</f>
        <v>#NUM!</v>
      </c>
      <c r="I74" s="3" t="e">
        <f t="shared" si="3"/>
        <v>#NUM!</v>
      </c>
      <c r="J74" s="3" t="e">
        <f t="shared" si="10"/>
        <v>#NUM!</v>
      </c>
      <c r="K74" s="5">
        <f t="shared" si="8"/>
        <v>65</v>
      </c>
      <c r="L74" s="3" t="e">
        <f t="shared" si="4"/>
        <v>#NUM!</v>
      </c>
      <c r="M74" s="12" t="e">
        <f t="shared" si="5"/>
        <v>#NUM!</v>
      </c>
      <c r="N74" s="24"/>
      <c r="O74" s="24"/>
      <c r="P74" s="24"/>
    </row>
    <row r="75" spans="2:16" x14ac:dyDescent="0.2">
      <c r="B75" s="13">
        <f t="shared" si="6"/>
        <v>47270</v>
      </c>
      <c r="C75" s="19">
        <f t="shared" ref="C75:C138" si="11">$D$4</f>
        <v>0</v>
      </c>
      <c r="D75" s="3" t="e">
        <f t="shared" si="7"/>
        <v>#NUM!</v>
      </c>
      <c r="E75" s="12" t="e">
        <f t="shared" si="9"/>
        <v>#NUM!</v>
      </c>
      <c r="F75" s="3" t="e">
        <f t="shared" ref="F75:F138" si="12">D75*C75/12</f>
        <v>#NUM!</v>
      </c>
      <c r="G75" s="12" t="e">
        <f t="shared" ref="G75:G138" si="13">MIN(E75-F75,D75)</f>
        <v>#NUM!</v>
      </c>
      <c r="H75" s="28" t="e">
        <f>MAX(0,PODSUMOWANIE!$C$9)+'Kredyt po Refinansie'!H75</f>
        <v>#NUM!</v>
      </c>
      <c r="I75" s="3" t="e">
        <f t="shared" ref="I75:I138" si="14">IF(H75=0,0,MAX(IF(H75&gt;0,D75*0.005,0),300))</f>
        <v>#NUM!</v>
      </c>
      <c r="J75" s="3" t="e">
        <f t="shared" si="10"/>
        <v>#NUM!</v>
      </c>
      <c r="K75" s="5">
        <f t="shared" si="8"/>
        <v>66</v>
      </c>
      <c r="L75" s="3" t="e">
        <f t="shared" ref="L75:L138" si="15">L74+F75</f>
        <v>#NUM!</v>
      </c>
      <c r="M75" s="12" t="e">
        <f t="shared" ref="M75:M138" si="16">M74+G75+H75</f>
        <v>#NUM!</v>
      </c>
      <c r="N75" s="24"/>
      <c r="O75" s="24"/>
      <c r="P75" s="24"/>
    </row>
    <row r="76" spans="2:16" x14ac:dyDescent="0.2">
      <c r="B76" s="13">
        <f t="shared" ref="B76:B139" si="17">EDATE(B75,1)</f>
        <v>47300</v>
      </c>
      <c r="C76" s="19">
        <f t="shared" si="11"/>
        <v>0</v>
      </c>
      <c r="D76" s="3" t="e">
        <f t="shared" ref="D76:D139" si="18">IF(J75&lt;=0,0,J75)</f>
        <v>#NUM!</v>
      </c>
      <c r="E76" s="12" t="e">
        <f t="shared" si="9"/>
        <v>#NUM!</v>
      </c>
      <c r="F76" s="3" t="e">
        <f t="shared" si="12"/>
        <v>#NUM!</v>
      </c>
      <c r="G76" s="12" t="e">
        <f t="shared" si="13"/>
        <v>#NUM!</v>
      </c>
      <c r="H76" s="28" t="e">
        <f>MAX(0,PODSUMOWANIE!$C$9)+'Kredyt po Refinansie'!H76</f>
        <v>#NUM!</v>
      </c>
      <c r="I76" s="3" t="e">
        <f t="shared" si="14"/>
        <v>#NUM!</v>
      </c>
      <c r="J76" s="3" t="e">
        <f t="shared" si="10"/>
        <v>#NUM!</v>
      </c>
      <c r="K76" s="5">
        <f t="shared" ref="K76:K139" si="19">K75+1</f>
        <v>67</v>
      </c>
      <c r="L76" s="3" t="e">
        <f t="shared" si="15"/>
        <v>#NUM!</v>
      </c>
      <c r="M76" s="12" t="e">
        <f t="shared" si="16"/>
        <v>#NUM!</v>
      </c>
      <c r="N76" s="24"/>
      <c r="O76" s="24"/>
      <c r="P76" s="24"/>
    </row>
    <row r="77" spans="2:16" x14ac:dyDescent="0.2">
      <c r="B77" s="13">
        <f t="shared" si="17"/>
        <v>47331</v>
      </c>
      <c r="C77" s="19">
        <f t="shared" si="11"/>
        <v>0</v>
      </c>
      <c r="D77" s="3" t="e">
        <f t="shared" si="18"/>
        <v>#NUM!</v>
      </c>
      <c r="E77" s="12" t="e">
        <f t="shared" ref="E77:E140" si="20">IF(J76&lt;=0,0,-PMT(C77/12,$D$6,$D$3))</f>
        <v>#NUM!</v>
      </c>
      <c r="F77" s="3" t="e">
        <f t="shared" si="12"/>
        <v>#NUM!</v>
      </c>
      <c r="G77" s="12" t="e">
        <f t="shared" si="13"/>
        <v>#NUM!</v>
      </c>
      <c r="H77" s="28" t="e">
        <f>MAX(0,PODSUMOWANIE!$C$9)+'Kredyt po Refinansie'!H77</f>
        <v>#NUM!</v>
      </c>
      <c r="I77" s="3" t="e">
        <f t="shared" si="14"/>
        <v>#NUM!</v>
      </c>
      <c r="J77" s="3" t="e">
        <f t="shared" si="10"/>
        <v>#NUM!</v>
      </c>
      <c r="K77" s="5">
        <f t="shared" si="19"/>
        <v>68</v>
      </c>
      <c r="L77" s="3" t="e">
        <f t="shared" si="15"/>
        <v>#NUM!</v>
      </c>
      <c r="M77" s="12" t="e">
        <f t="shared" si="16"/>
        <v>#NUM!</v>
      </c>
      <c r="N77" s="24"/>
      <c r="O77" s="24"/>
      <c r="P77" s="24"/>
    </row>
    <row r="78" spans="2:16" x14ac:dyDescent="0.2">
      <c r="B78" s="13">
        <f t="shared" si="17"/>
        <v>47362</v>
      </c>
      <c r="C78" s="19">
        <f t="shared" si="11"/>
        <v>0</v>
      </c>
      <c r="D78" s="3" t="e">
        <f t="shared" si="18"/>
        <v>#NUM!</v>
      </c>
      <c r="E78" s="12" t="e">
        <f t="shared" si="20"/>
        <v>#NUM!</v>
      </c>
      <c r="F78" s="3" t="e">
        <f t="shared" si="12"/>
        <v>#NUM!</v>
      </c>
      <c r="G78" s="12" t="e">
        <f t="shared" si="13"/>
        <v>#NUM!</v>
      </c>
      <c r="H78" s="28" t="e">
        <f>MAX(0,PODSUMOWANIE!$C$9)+'Kredyt po Refinansie'!H78</f>
        <v>#NUM!</v>
      </c>
      <c r="I78" s="3" t="e">
        <f t="shared" si="14"/>
        <v>#NUM!</v>
      </c>
      <c r="J78" s="3" t="e">
        <f t="shared" ref="J78:J141" si="21">D78-G78-H78</f>
        <v>#NUM!</v>
      </c>
      <c r="K78" s="5">
        <f t="shared" si="19"/>
        <v>69</v>
      </c>
      <c r="L78" s="3" t="e">
        <f t="shared" si="15"/>
        <v>#NUM!</v>
      </c>
      <c r="M78" s="12" t="e">
        <f t="shared" si="16"/>
        <v>#NUM!</v>
      </c>
      <c r="N78" s="24"/>
      <c r="O78" s="24"/>
      <c r="P78" s="24"/>
    </row>
    <row r="79" spans="2:16" x14ac:dyDescent="0.2">
      <c r="B79" s="13">
        <f t="shared" si="17"/>
        <v>47392</v>
      </c>
      <c r="C79" s="19">
        <f t="shared" si="11"/>
        <v>0</v>
      </c>
      <c r="D79" s="3" t="e">
        <f t="shared" si="18"/>
        <v>#NUM!</v>
      </c>
      <c r="E79" s="12" t="e">
        <f t="shared" si="20"/>
        <v>#NUM!</v>
      </c>
      <c r="F79" s="3" t="e">
        <f t="shared" si="12"/>
        <v>#NUM!</v>
      </c>
      <c r="G79" s="12" t="e">
        <f t="shared" si="13"/>
        <v>#NUM!</v>
      </c>
      <c r="H79" s="28" t="e">
        <f>MAX(0,PODSUMOWANIE!$C$9)+'Kredyt po Refinansie'!H79</f>
        <v>#NUM!</v>
      </c>
      <c r="I79" s="3" t="e">
        <f t="shared" si="14"/>
        <v>#NUM!</v>
      </c>
      <c r="J79" s="3" t="e">
        <f t="shared" si="21"/>
        <v>#NUM!</v>
      </c>
      <c r="K79" s="5">
        <f t="shared" si="19"/>
        <v>70</v>
      </c>
      <c r="L79" s="3" t="e">
        <f t="shared" si="15"/>
        <v>#NUM!</v>
      </c>
      <c r="M79" s="12" t="e">
        <f t="shared" si="16"/>
        <v>#NUM!</v>
      </c>
      <c r="N79" s="24"/>
      <c r="O79" s="24"/>
      <c r="P79" s="24"/>
    </row>
    <row r="80" spans="2:16" x14ac:dyDescent="0.2">
      <c r="B80" s="13">
        <f t="shared" si="17"/>
        <v>47423</v>
      </c>
      <c r="C80" s="19">
        <f t="shared" si="11"/>
        <v>0</v>
      </c>
      <c r="D80" s="3" t="e">
        <f t="shared" si="18"/>
        <v>#NUM!</v>
      </c>
      <c r="E80" s="12" t="e">
        <f t="shared" si="20"/>
        <v>#NUM!</v>
      </c>
      <c r="F80" s="3" t="e">
        <f t="shared" si="12"/>
        <v>#NUM!</v>
      </c>
      <c r="G80" s="12" t="e">
        <f t="shared" si="13"/>
        <v>#NUM!</v>
      </c>
      <c r="H80" s="28" t="e">
        <f>MAX(0,PODSUMOWANIE!$C$9)+'Kredyt po Refinansie'!H80</f>
        <v>#NUM!</v>
      </c>
      <c r="I80" s="3" t="e">
        <f t="shared" si="14"/>
        <v>#NUM!</v>
      </c>
      <c r="J80" s="3" t="e">
        <f t="shared" si="21"/>
        <v>#NUM!</v>
      </c>
      <c r="K80" s="5">
        <f t="shared" si="19"/>
        <v>71</v>
      </c>
      <c r="L80" s="3" t="e">
        <f t="shared" si="15"/>
        <v>#NUM!</v>
      </c>
      <c r="M80" s="12" t="e">
        <f t="shared" si="16"/>
        <v>#NUM!</v>
      </c>
      <c r="N80" s="24"/>
      <c r="O80" s="24"/>
      <c r="P80" s="24"/>
    </row>
    <row r="81" spans="2:16" x14ac:dyDescent="0.2">
      <c r="B81" s="13">
        <f t="shared" si="17"/>
        <v>47453</v>
      </c>
      <c r="C81" s="19">
        <f t="shared" si="11"/>
        <v>0</v>
      </c>
      <c r="D81" s="3" t="e">
        <f t="shared" si="18"/>
        <v>#NUM!</v>
      </c>
      <c r="E81" s="12" t="e">
        <f t="shared" si="20"/>
        <v>#NUM!</v>
      </c>
      <c r="F81" s="3" t="e">
        <f t="shared" si="12"/>
        <v>#NUM!</v>
      </c>
      <c r="G81" s="12" t="e">
        <f t="shared" si="13"/>
        <v>#NUM!</v>
      </c>
      <c r="H81" s="28" t="e">
        <f>MAX(0,PODSUMOWANIE!$C$9)+'Kredyt po Refinansie'!H81</f>
        <v>#NUM!</v>
      </c>
      <c r="I81" s="3" t="e">
        <f t="shared" si="14"/>
        <v>#NUM!</v>
      </c>
      <c r="J81" s="3" t="e">
        <f t="shared" si="21"/>
        <v>#NUM!</v>
      </c>
      <c r="K81" s="5">
        <f t="shared" si="19"/>
        <v>72</v>
      </c>
      <c r="L81" s="3" t="e">
        <f t="shared" si="15"/>
        <v>#NUM!</v>
      </c>
      <c r="M81" s="12" t="e">
        <f t="shared" si="16"/>
        <v>#NUM!</v>
      </c>
      <c r="N81" s="24"/>
      <c r="O81" s="24"/>
      <c r="P81" s="24"/>
    </row>
    <row r="82" spans="2:16" x14ac:dyDescent="0.2">
      <c r="B82" s="13">
        <f t="shared" si="17"/>
        <v>47484</v>
      </c>
      <c r="C82" s="19">
        <f t="shared" si="11"/>
        <v>0</v>
      </c>
      <c r="D82" s="3" t="e">
        <f t="shared" si="18"/>
        <v>#NUM!</v>
      </c>
      <c r="E82" s="12" t="e">
        <f t="shared" si="20"/>
        <v>#NUM!</v>
      </c>
      <c r="F82" s="3" t="e">
        <f t="shared" si="12"/>
        <v>#NUM!</v>
      </c>
      <c r="G82" s="12" t="e">
        <f t="shared" si="13"/>
        <v>#NUM!</v>
      </c>
      <c r="H82" s="28" t="e">
        <f>MAX(0,PODSUMOWANIE!$C$9)+'Kredyt po Refinansie'!H82</f>
        <v>#NUM!</v>
      </c>
      <c r="I82" s="3" t="e">
        <f t="shared" si="14"/>
        <v>#NUM!</v>
      </c>
      <c r="J82" s="3" t="e">
        <f t="shared" si="21"/>
        <v>#NUM!</v>
      </c>
      <c r="K82" s="5">
        <f t="shared" si="19"/>
        <v>73</v>
      </c>
      <c r="L82" s="3" t="e">
        <f t="shared" si="15"/>
        <v>#NUM!</v>
      </c>
      <c r="M82" s="12" t="e">
        <f t="shared" si="16"/>
        <v>#NUM!</v>
      </c>
      <c r="N82" s="24"/>
      <c r="O82" s="24"/>
      <c r="P82" s="24"/>
    </row>
    <row r="83" spans="2:16" x14ac:dyDescent="0.2">
      <c r="B83" s="13">
        <f t="shared" si="17"/>
        <v>47515</v>
      </c>
      <c r="C83" s="19">
        <f t="shared" si="11"/>
        <v>0</v>
      </c>
      <c r="D83" s="3" t="e">
        <f t="shared" si="18"/>
        <v>#NUM!</v>
      </c>
      <c r="E83" s="12" t="e">
        <f t="shared" si="20"/>
        <v>#NUM!</v>
      </c>
      <c r="F83" s="3" t="e">
        <f t="shared" si="12"/>
        <v>#NUM!</v>
      </c>
      <c r="G83" s="12" t="e">
        <f t="shared" si="13"/>
        <v>#NUM!</v>
      </c>
      <c r="H83" s="28" t="e">
        <f>MAX(0,PODSUMOWANIE!$C$9)+'Kredyt po Refinansie'!H83</f>
        <v>#NUM!</v>
      </c>
      <c r="I83" s="3" t="e">
        <f t="shared" si="14"/>
        <v>#NUM!</v>
      </c>
      <c r="J83" s="3" t="e">
        <f t="shared" si="21"/>
        <v>#NUM!</v>
      </c>
      <c r="K83" s="5">
        <f t="shared" si="19"/>
        <v>74</v>
      </c>
      <c r="L83" s="3" t="e">
        <f t="shared" si="15"/>
        <v>#NUM!</v>
      </c>
      <c r="M83" s="12" t="e">
        <f t="shared" si="16"/>
        <v>#NUM!</v>
      </c>
      <c r="N83" s="24"/>
      <c r="O83" s="24"/>
      <c r="P83" s="24"/>
    </row>
    <row r="84" spans="2:16" x14ac:dyDescent="0.2">
      <c r="B84" s="13">
        <f t="shared" si="17"/>
        <v>47543</v>
      </c>
      <c r="C84" s="19">
        <f t="shared" si="11"/>
        <v>0</v>
      </c>
      <c r="D84" s="3" t="e">
        <f t="shared" si="18"/>
        <v>#NUM!</v>
      </c>
      <c r="E84" s="12" t="e">
        <f t="shared" si="20"/>
        <v>#NUM!</v>
      </c>
      <c r="F84" s="3" t="e">
        <f t="shared" si="12"/>
        <v>#NUM!</v>
      </c>
      <c r="G84" s="12" t="e">
        <f t="shared" si="13"/>
        <v>#NUM!</v>
      </c>
      <c r="H84" s="28" t="e">
        <f>MAX(0,PODSUMOWANIE!$C$9)+'Kredyt po Refinansie'!H84</f>
        <v>#NUM!</v>
      </c>
      <c r="I84" s="3" t="e">
        <f t="shared" si="14"/>
        <v>#NUM!</v>
      </c>
      <c r="J84" s="3" t="e">
        <f t="shared" si="21"/>
        <v>#NUM!</v>
      </c>
      <c r="K84" s="5">
        <f t="shared" si="19"/>
        <v>75</v>
      </c>
      <c r="L84" s="3" t="e">
        <f t="shared" si="15"/>
        <v>#NUM!</v>
      </c>
      <c r="M84" s="12" t="e">
        <f t="shared" si="16"/>
        <v>#NUM!</v>
      </c>
      <c r="N84" s="24"/>
      <c r="O84" s="24"/>
      <c r="P84" s="24"/>
    </row>
    <row r="85" spans="2:16" x14ac:dyDescent="0.2">
      <c r="B85" s="13">
        <f t="shared" si="17"/>
        <v>47574</v>
      </c>
      <c r="C85" s="19">
        <f t="shared" si="11"/>
        <v>0</v>
      </c>
      <c r="D85" s="3" t="e">
        <f t="shared" si="18"/>
        <v>#NUM!</v>
      </c>
      <c r="E85" s="12" t="e">
        <f t="shared" si="20"/>
        <v>#NUM!</v>
      </c>
      <c r="F85" s="3" t="e">
        <f t="shared" si="12"/>
        <v>#NUM!</v>
      </c>
      <c r="G85" s="12" t="e">
        <f t="shared" si="13"/>
        <v>#NUM!</v>
      </c>
      <c r="H85" s="28" t="e">
        <f>MAX(0,PODSUMOWANIE!$C$9)+'Kredyt po Refinansie'!H85</f>
        <v>#NUM!</v>
      </c>
      <c r="I85" s="3" t="e">
        <f t="shared" si="14"/>
        <v>#NUM!</v>
      </c>
      <c r="J85" s="3" t="e">
        <f t="shared" si="21"/>
        <v>#NUM!</v>
      </c>
      <c r="K85" s="5">
        <f t="shared" si="19"/>
        <v>76</v>
      </c>
      <c r="L85" s="3" t="e">
        <f t="shared" si="15"/>
        <v>#NUM!</v>
      </c>
      <c r="M85" s="12" t="e">
        <f t="shared" si="16"/>
        <v>#NUM!</v>
      </c>
      <c r="N85" s="24"/>
      <c r="O85" s="24"/>
      <c r="P85" s="24"/>
    </row>
    <row r="86" spans="2:16" x14ac:dyDescent="0.2">
      <c r="B86" s="13">
        <f t="shared" si="17"/>
        <v>47604</v>
      </c>
      <c r="C86" s="19">
        <f t="shared" si="11"/>
        <v>0</v>
      </c>
      <c r="D86" s="3" t="e">
        <f t="shared" si="18"/>
        <v>#NUM!</v>
      </c>
      <c r="E86" s="12" t="e">
        <f t="shared" si="20"/>
        <v>#NUM!</v>
      </c>
      <c r="F86" s="3" t="e">
        <f t="shared" si="12"/>
        <v>#NUM!</v>
      </c>
      <c r="G86" s="12" t="e">
        <f t="shared" si="13"/>
        <v>#NUM!</v>
      </c>
      <c r="H86" s="28" t="e">
        <f>MAX(0,PODSUMOWANIE!$C$9)+'Kredyt po Refinansie'!H86</f>
        <v>#NUM!</v>
      </c>
      <c r="I86" s="3" t="e">
        <f t="shared" si="14"/>
        <v>#NUM!</v>
      </c>
      <c r="J86" s="3" t="e">
        <f t="shared" si="21"/>
        <v>#NUM!</v>
      </c>
      <c r="K86" s="5">
        <f t="shared" si="19"/>
        <v>77</v>
      </c>
      <c r="L86" s="3" t="e">
        <f t="shared" si="15"/>
        <v>#NUM!</v>
      </c>
      <c r="M86" s="12" t="e">
        <f t="shared" si="16"/>
        <v>#NUM!</v>
      </c>
      <c r="N86" s="24"/>
      <c r="O86" s="24"/>
      <c r="P86" s="24"/>
    </row>
    <row r="87" spans="2:16" x14ac:dyDescent="0.2">
      <c r="B87" s="13">
        <f t="shared" si="17"/>
        <v>47635</v>
      </c>
      <c r="C87" s="19">
        <f t="shared" si="11"/>
        <v>0</v>
      </c>
      <c r="D87" s="3" t="e">
        <f t="shared" si="18"/>
        <v>#NUM!</v>
      </c>
      <c r="E87" s="12" t="e">
        <f t="shared" si="20"/>
        <v>#NUM!</v>
      </c>
      <c r="F87" s="3" t="e">
        <f t="shared" si="12"/>
        <v>#NUM!</v>
      </c>
      <c r="G87" s="12" t="e">
        <f t="shared" si="13"/>
        <v>#NUM!</v>
      </c>
      <c r="H87" s="28" t="e">
        <f>MAX(0,PODSUMOWANIE!$C$9)+'Kredyt po Refinansie'!H87</f>
        <v>#NUM!</v>
      </c>
      <c r="I87" s="3" t="e">
        <f t="shared" si="14"/>
        <v>#NUM!</v>
      </c>
      <c r="J87" s="3" t="e">
        <f t="shared" si="21"/>
        <v>#NUM!</v>
      </c>
      <c r="K87" s="5">
        <f t="shared" si="19"/>
        <v>78</v>
      </c>
      <c r="L87" s="3" t="e">
        <f t="shared" si="15"/>
        <v>#NUM!</v>
      </c>
      <c r="M87" s="12" t="e">
        <f t="shared" si="16"/>
        <v>#NUM!</v>
      </c>
      <c r="N87" s="24"/>
      <c r="O87" s="24"/>
      <c r="P87" s="24"/>
    </row>
    <row r="88" spans="2:16" x14ac:dyDescent="0.2">
      <c r="B88" s="13">
        <f t="shared" si="17"/>
        <v>47665</v>
      </c>
      <c r="C88" s="19">
        <f t="shared" si="11"/>
        <v>0</v>
      </c>
      <c r="D88" s="3" t="e">
        <f t="shared" si="18"/>
        <v>#NUM!</v>
      </c>
      <c r="E88" s="12" t="e">
        <f t="shared" si="20"/>
        <v>#NUM!</v>
      </c>
      <c r="F88" s="3" t="e">
        <f t="shared" si="12"/>
        <v>#NUM!</v>
      </c>
      <c r="G88" s="12" t="e">
        <f t="shared" si="13"/>
        <v>#NUM!</v>
      </c>
      <c r="H88" s="28" t="e">
        <f>MAX(0,PODSUMOWANIE!$C$9)+'Kredyt po Refinansie'!H88</f>
        <v>#NUM!</v>
      </c>
      <c r="I88" s="3" t="e">
        <f t="shared" si="14"/>
        <v>#NUM!</v>
      </c>
      <c r="J88" s="3" t="e">
        <f t="shared" si="21"/>
        <v>#NUM!</v>
      </c>
      <c r="K88" s="5">
        <f t="shared" si="19"/>
        <v>79</v>
      </c>
      <c r="L88" s="3" t="e">
        <f t="shared" si="15"/>
        <v>#NUM!</v>
      </c>
      <c r="M88" s="12" t="e">
        <f t="shared" si="16"/>
        <v>#NUM!</v>
      </c>
      <c r="N88" s="24"/>
      <c r="O88" s="24"/>
      <c r="P88" s="24"/>
    </row>
    <row r="89" spans="2:16" x14ac:dyDescent="0.2">
      <c r="B89" s="13">
        <f t="shared" si="17"/>
        <v>47696</v>
      </c>
      <c r="C89" s="19">
        <f t="shared" si="11"/>
        <v>0</v>
      </c>
      <c r="D89" s="3" t="e">
        <f t="shared" si="18"/>
        <v>#NUM!</v>
      </c>
      <c r="E89" s="12" t="e">
        <f t="shared" si="20"/>
        <v>#NUM!</v>
      </c>
      <c r="F89" s="3" t="e">
        <f t="shared" si="12"/>
        <v>#NUM!</v>
      </c>
      <c r="G89" s="12" t="e">
        <f t="shared" si="13"/>
        <v>#NUM!</v>
      </c>
      <c r="H89" s="28" t="e">
        <f>MAX(0,PODSUMOWANIE!$C$9)+'Kredyt po Refinansie'!H89</f>
        <v>#NUM!</v>
      </c>
      <c r="I89" s="3" t="e">
        <f t="shared" si="14"/>
        <v>#NUM!</v>
      </c>
      <c r="J89" s="3" t="e">
        <f t="shared" si="21"/>
        <v>#NUM!</v>
      </c>
      <c r="K89" s="5">
        <f t="shared" si="19"/>
        <v>80</v>
      </c>
      <c r="L89" s="3" t="e">
        <f t="shared" si="15"/>
        <v>#NUM!</v>
      </c>
      <c r="M89" s="12" t="e">
        <f t="shared" si="16"/>
        <v>#NUM!</v>
      </c>
      <c r="N89" s="24"/>
      <c r="O89" s="24"/>
      <c r="P89" s="24"/>
    </row>
    <row r="90" spans="2:16" x14ac:dyDescent="0.2">
      <c r="B90" s="13">
        <f t="shared" si="17"/>
        <v>47727</v>
      </c>
      <c r="C90" s="19">
        <f t="shared" si="11"/>
        <v>0</v>
      </c>
      <c r="D90" s="3" t="e">
        <f t="shared" si="18"/>
        <v>#NUM!</v>
      </c>
      <c r="E90" s="12" t="e">
        <f t="shared" si="20"/>
        <v>#NUM!</v>
      </c>
      <c r="F90" s="3" t="e">
        <f t="shared" si="12"/>
        <v>#NUM!</v>
      </c>
      <c r="G90" s="12" t="e">
        <f t="shared" si="13"/>
        <v>#NUM!</v>
      </c>
      <c r="H90" s="28" t="e">
        <f>MAX(0,PODSUMOWANIE!$C$9)+'Kredyt po Refinansie'!H90</f>
        <v>#NUM!</v>
      </c>
      <c r="I90" s="3" t="e">
        <f t="shared" si="14"/>
        <v>#NUM!</v>
      </c>
      <c r="J90" s="3" t="e">
        <f t="shared" si="21"/>
        <v>#NUM!</v>
      </c>
      <c r="K90" s="5">
        <f t="shared" si="19"/>
        <v>81</v>
      </c>
      <c r="L90" s="3" t="e">
        <f t="shared" si="15"/>
        <v>#NUM!</v>
      </c>
      <c r="M90" s="12" t="e">
        <f t="shared" si="16"/>
        <v>#NUM!</v>
      </c>
      <c r="N90" s="24"/>
      <c r="O90" s="24"/>
      <c r="P90" s="24"/>
    </row>
    <row r="91" spans="2:16" x14ac:dyDescent="0.2">
      <c r="B91" s="13">
        <f t="shared" si="17"/>
        <v>47757</v>
      </c>
      <c r="C91" s="19">
        <f t="shared" si="11"/>
        <v>0</v>
      </c>
      <c r="D91" s="3" t="e">
        <f t="shared" si="18"/>
        <v>#NUM!</v>
      </c>
      <c r="E91" s="12" t="e">
        <f t="shared" si="20"/>
        <v>#NUM!</v>
      </c>
      <c r="F91" s="3" t="e">
        <f t="shared" si="12"/>
        <v>#NUM!</v>
      </c>
      <c r="G91" s="12" t="e">
        <f t="shared" si="13"/>
        <v>#NUM!</v>
      </c>
      <c r="H91" s="28" t="e">
        <f>MAX(0,PODSUMOWANIE!$C$9)+'Kredyt po Refinansie'!H91</f>
        <v>#NUM!</v>
      </c>
      <c r="I91" s="3" t="e">
        <f t="shared" si="14"/>
        <v>#NUM!</v>
      </c>
      <c r="J91" s="3" t="e">
        <f t="shared" si="21"/>
        <v>#NUM!</v>
      </c>
      <c r="K91" s="5">
        <f t="shared" si="19"/>
        <v>82</v>
      </c>
      <c r="L91" s="3" t="e">
        <f t="shared" si="15"/>
        <v>#NUM!</v>
      </c>
      <c r="M91" s="12" t="e">
        <f t="shared" si="16"/>
        <v>#NUM!</v>
      </c>
      <c r="N91" s="24"/>
      <c r="O91" s="24"/>
      <c r="P91" s="24"/>
    </row>
    <row r="92" spans="2:16" x14ac:dyDescent="0.2">
      <c r="B92" s="13">
        <f t="shared" si="17"/>
        <v>47788</v>
      </c>
      <c r="C92" s="19">
        <f t="shared" si="11"/>
        <v>0</v>
      </c>
      <c r="D92" s="3" t="e">
        <f t="shared" si="18"/>
        <v>#NUM!</v>
      </c>
      <c r="E92" s="12" t="e">
        <f t="shared" si="20"/>
        <v>#NUM!</v>
      </c>
      <c r="F92" s="3" t="e">
        <f t="shared" si="12"/>
        <v>#NUM!</v>
      </c>
      <c r="G92" s="12" t="e">
        <f t="shared" si="13"/>
        <v>#NUM!</v>
      </c>
      <c r="H92" s="28" t="e">
        <f>MAX(0,PODSUMOWANIE!$C$9)+'Kredyt po Refinansie'!H92</f>
        <v>#NUM!</v>
      </c>
      <c r="I92" s="3" t="e">
        <f t="shared" si="14"/>
        <v>#NUM!</v>
      </c>
      <c r="J92" s="3" t="e">
        <f t="shared" si="21"/>
        <v>#NUM!</v>
      </c>
      <c r="K92" s="5">
        <f t="shared" si="19"/>
        <v>83</v>
      </c>
      <c r="L92" s="3" t="e">
        <f t="shared" si="15"/>
        <v>#NUM!</v>
      </c>
      <c r="M92" s="12" t="e">
        <f t="shared" si="16"/>
        <v>#NUM!</v>
      </c>
      <c r="N92" s="24"/>
      <c r="O92" s="24"/>
      <c r="P92" s="24"/>
    </row>
    <row r="93" spans="2:16" x14ac:dyDescent="0.2">
      <c r="B93" s="13">
        <f t="shared" si="17"/>
        <v>47818</v>
      </c>
      <c r="C93" s="19">
        <f t="shared" si="11"/>
        <v>0</v>
      </c>
      <c r="D93" s="3" t="e">
        <f t="shared" si="18"/>
        <v>#NUM!</v>
      </c>
      <c r="E93" s="12" t="e">
        <f t="shared" si="20"/>
        <v>#NUM!</v>
      </c>
      <c r="F93" s="3" t="e">
        <f t="shared" si="12"/>
        <v>#NUM!</v>
      </c>
      <c r="G93" s="12" t="e">
        <f t="shared" si="13"/>
        <v>#NUM!</v>
      </c>
      <c r="H93" s="28" t="e">
        <f>MAX(0,PODSUMOWANIE!$C$9)+'Kredyt po Refinansie'!H93</f>
        <v>#NUM!</v>
      </c>
      <c r="I93" s="3" t="e">
        <f t="shared" si="14"/>
        <v>#NUM!</v>
      </c>
      <c r="J93" s="3" t="e">
        <f t="shared" si="21"/>
        <v>#NUM!</v>
      </c>
      <c r="K93" s="5">
        <f t="shared" si="19"/>
        <v>84</v>
      </c>
      <c r="L93" s="3" t="e">
        <f t="shared" si="15"/>
        <v>#NUM!</v>
      </c>
      <c r="M93" s="12" t="e">
        <f t="shared" si="16"/>
        <v>#NUM!</v>
      </c>
      <c r="N93" s="24"/>
      <c r="O93" s="24"/>
      <c r="P93" s="24"/>
    </row>
    <row r="94" spans="2:16" x14ac:dyDescent="0.2">
      <c r="B94" s="13">
        <f t="shared" si="17"/>
        <v>47849</v>
      </c>
      <c r="C94" s="19">
        <f t="shared" si="11"/>
        <v>0</v>
      </c>
      <c r="D94" s="3" t="e">
        <f t="shared" si="18"/>
        <v>#NUM!</v>
      </c>
      <c r="E94" s="12" t="e">
        <f t="shared" si="20"/>
        <v>#NUM!</v>
      </c>
      <c r="F94" s="3" t="e">
        <f t="shared" si="12"/>
        <v>#NUM!</v>
      </c>
      <c r="G94" s="12" t="e">
        <f t="shared" si="13"/>
        <v>#NUM!</v>
      </c>
      <c r="H94" s="28" t="e">
        <f>MAX(0,PODSUMOWANIE!$C$9)+'Kredyt po Refinansie'!H94</f>
        <v>#NUM!</v>
      </c>
      <c r="I94" s="3" t="e">
        <f t="shared" si="14"/>
        <v>#NUM!</v>
      </c>
      <c r="J94" s="3" t="e">
        <f t="shared" si="21"/>
        <v>#NUM!</v>
      </c>
      <c r="K94" s="5">
        <f t="shared" si="19"/>
        <v>85</v>
      </c>
      <c r="L94" s="3" t="e">
        <f t="shared" si="15"/>
        <v>#NUM!</v>
      </c>
      <c r="M94" s="12" t="e">
        <f t="shared" si="16"/>
        <v>#NUM!</v>
      </c>
      <c r="N94" s="24"/>
      <c r="O94" s="24"/>
      <c r="P94" s="24"/>
    </row>
    <row r="95" spans="2:16" x14ac:dyDescent="0.2">
      <c r="B95" s="13">
        <f t="shared" si="17"/>
        <v>47880</v>
      </c>
      <c r="C95" s="19">
        <f t="shared" si="11"/>
        <v>0</v>
      </c>
      <c r="D95" s="3" t="e">
        <f t="shared" si="18"/>
        <v>#NUM!</v>
      </c>
      <c r="E95" s="12" t="e">
        <f t="shared" si="20"/>
        <v>#NUM!</v>
      </c>
      <c r="F95" s="3" t="e">
        <f t="shared" si="12"/>
        <v>#NUM!</v>
      </c>
      <c r="G95" s="12" t="e">
        <f t="shared" si="13"/>
        <v>#NUM!</v>
      </c>
      <c r="H95" s="28" t="e">
        <f>MAX(0,PODSUMOWANIE!$C$9)+'Kredyt po Refinansie'!H95</f>
        <v>#NUM!</v>
      </c>
      <c r="I95" s="3" t="e">
        <f t="shared" si="14"/>
        <v>#NUM!</v>
      </c>
      <c r="J95" s="3" t="e">
        <f t="shared" si="21"/>
        <v>#NUM!</v>
      </c>
      <c r="K95" s="5">
        <f t="shared" si="19"/>
        <v>86</v>
      </c>
      <c r="L95" s="3" t="e">
        <f t="shared" si="15"/>
        <v>#NUM!</v>
      </c>
      <c r="M95" s="12" t="e">
        <f t="shared" si="16"/>
        <v>#NUM!</v>
      </c>
      <c r="N95" s="24"/>
      <c r="O95" s="24"/>
      <c r="P95" s="24"/>
    </row>
    <row r="96" spans="2:16" x14ac:dyDescent="0.2">
      <c r="B96" s="13">
        <f t="shared" si="17"/>
        <v>47908</v>
      </c>
      <c r="C96" s="19">
        <f t="shared" si="11"/>
        <v>0</v>
      </c>
      <c r="D96" s="3" t="e">
        <f t="shared" si="18"/>
        <v>#NUM!</v>
      </c>
      <c r="E96" s="12" t="e">
        <f t="shared" si="20"/>
        <v>#NUM!</v>
      </c>
      <c r="F96" s="3" t="e">
        <f t="shared" si="12"/>
        <v>#NUM!</v>
      </c>
      <c r="G96" s="12" t="e">
        <f t="shared" si="13"/>
        <v>#NUM!</v>
      </c>
      <c r="H96" s="28" t="e">
        <f>MAX(0,PODSUMOWANIE!$C$9)+'Kredyt po Refinansie'!H96</f>
        <v>#NUM!</v>
      </c>
      <c r="I96" s="3" t="e">
        <f t="shared" si="14"/>
        <v>#NUM!</v>
      </c>
      <c r="J96" s="3" t="e">
        <f t="shared" si="21"/>
        <v>#NUM!</v>
      </c>
      <c r="K96" s="5">
        <f t="shared" si="19"/>
        <v>87</v>
      </c>
      <c r="L96" s="3" t="e">
        <f t="shared" si="15"/>
        <v>#NUM!</v>
      </c>
      <c r="M96" s="12" t="e">
        <f t="shared" si="16"/>
        <v>#NUM!</v>
      </c>
      <c r="N96" s="24"/>
      <c r="O96" s="24"/>
      <c r="P96" s="24"/>
    </row>
    <row r="97" spans="2:16" x14ac:dyDescent="0.2">
      <c r="B97" s="13">
        <f t="shared" si="17"/>
        <v>47939</v>
      </c>
      <c r="C97" s="19">
        <f t="shared" si="11"/>
        <v>0</v>
      </c>
      <c r="D97" s="3" t="e">
        <f t="shared" si="18"/>
        <v>#NUM!</v>
      </c>
      <c r="E97" s="12" t="e">
        <f t="shared" si="20"/>
        <v>#NUM!</v>
      </c>
      <c r="F97" s="3" t="e">
        <f t="shared" si="12"/>
        <v>#NUM!</v>
      </c>
      <c r="G97" s="12" t="e">
        <f t="shared" si="13"/>
        <v>#NUM!</v>
      </c>
      <c r="H97" s="28" t="e">
        <f>MAX(0,PODSUMOWANIE!$C$9)+'Kredyt po Refinansie'!H97</f>
        <v>#NUM!</v>
      </c>
      <c r="I97" s="3" t="e">
        <f t="shared" si="14"/>
        <v>#NUM!</v>
      </c>
      <c r="J97" s="3" t="e">
        <f t="shared" si="21"/>
        <v>#NUM!</v>
      </c>
      <c r="K97" s="5">
        <f t="shared" si="19"/>
        <v>88</v>
      </c>
      <c r="L97" s="3" t="e">
        <f t="shared" si="15"/>
        <v>#NUM!</v>
      </c>
      <c r="M97" s="12" t="e">
        <f t="shared" si="16"/>
        <v>#NUM!</v>
      </c>
      <c r="N97" s="24"/>
      <c r="O97" s="24"/>
      <c r="P97" s="24"/>
    </row>
    <row r="98" spans="2:16" x14ac:dyDescent="0.2">
      <c r="B98" s="13">
        <f t="shared" si="17"/>
        <v>47969</v>
      </c>
      <c r="C98" s="19">
        <f t="shared" si="11"/>
        <v>0</v>
      </c>
      <c r="D98" s="3" t="e">
        <f t="shared" si="18"/>
        <v>#NUM!</v>
      </c>
      <c r="E98" s="12" t="e">
        <f t="shared" si="20"/>
        <v>#NUM!</v>
      </c>
      <c r="F98" s="3" t="e">
        <f t="shared" si="12"/>
        <v>#NUM!</v>
      </c>
      <c r="G98" s="12" t="e">
        <f t="shared" si="13"/>
        <v>#NUM!</v>
      </c>
      <c r="H98" s="28" t="e">
        <f>MAX(0,PODSUMOWANIE!$C$9)+'Kredyt po Refinansie'!H98</f>
        <v>#NUM!</v>
      </c>
      <c r="I98" s="3" t="e">
        <f t="shared" si="14"/>
        <v>#NUM!</v>
      </c>
      <c r="J98" s="3" t="e">
        <f t="shared" si="21"/>
        <v>#NUM!</v>
      </c>
      <c r="K98" s="5">
        <f t="shared" si="19"/>
        <v>89</v>
      </c>
      <c r="L98" s="3" t="e">
        <f t="shared" si="15"/>
        <v>#NUM!</v>
      </c>
      <c r="M98" s="12" t="e">
        <f t="shared" si="16"/>
        <v>#NUM!</v>
      </c>
      <c r="N98" s="24"/>
      <c r="O98" s="24"/>
      <c r="P98" s="24"/>
    </row>
    <row r="99" spans="2:16" x14ac:dyDescent="0.2">
      <c r="B99" s="13">
        <f t="shared" si="17"/>
        <v>48000</v>
      </c>
      <c r="C99" s="19">
        <f t="shared" si="11"/>
        <v>0</v>
      </c>
      <c r="D99" s="3" t="e">
        <f t="shared" si="18"/>
        <v>#NUM!</v>
      </c>
      <c r="E99" s="12" t="e">
        <f t="shared" si="20"/>
        <v>#NUM!</v>
      </c>
      <c r="F99" s="3" t="e">
        <f t="shared" si="12"/>
        <v>#NUM!</v>
      </c>
      <c r="G99" s="12" t="e">
        <f t="shared" si="13"/>
        <v>#NUM!</v>
      </c>
      <c r="H99" s="28" t="e">
        <f>MAX(0,PODSUMOWANIE!$C$9)+'Kredyt po Refinansie'!H99</f>
        <v>#NUM!</v>
      </c>
      <c r="I99" s="3" t="e">
        <f t="shared" si="14"/>
        <v>#NUM!</v>
      </c>
      <c r="J99" s="3" t="e">
        <f t="shared" si="21"/>
        <v>#NUM!</v>
      </c>
      <c r="K99" s="5">
        <f t="shared" si="19"/>
        <v>90</v>
      </c>
      <c r="L99" s="3" t="e">
        <f t="shared" si="15"/>
        <v>#NUM!</v>
      </c>
      <c r="M99" s="12" t="e">
        <f t="shared" si="16"/>
        <v>#NUM!</v>
      </c>
      <c r="N99" s="24"/>
      <c r="O99" s="24"/>
      <c r="P99" s="24"/>
    </row>
    <row r="100" spans="2:16" x14ac:dyDescent="0.2">
      <c r="B100" s="13">
        <f t="shared" si="17"/>
        <v>48030</v>
      </c>
      <c r="C100" s="19">
        <f t="shared" si="11"/>
        <v>0</v>
      </c>
      <c r="D100" s="3" t="e">
        <f t="shared" si="18"/>
        <v>#NUM!</v>
      </c>
      <c r="E100" s="12" t="e">
        <f t="shared" si="20"/>
        <v>#NUM!</v>
      </c>
      <c r="F100" s="3" t="e">
        <f t="shared" si="12"/>
        <v>#NUM!</v>
      </c>
      <c r="G100" s="12" t="e">
        <f t="shared" si="13"/>
        <v>#NUM!</v>
      </c>
      <c r="H100" s="28" t="e">
        <f>MAX(0,PODSUMOWANIE!$C$9)+'Kredyt po Refinansie'!H100</f>
        <v>#NUM!</v>
      </c>
      <c r="I100" s="3" t="e">
        <f t="shared" si="14"/>
        <v>#NUM!</v>
      </c>
      <c r="J100" s="3" t="e">
        <f t="shared" si="21"/>
        <v>#NUM!</v>
      </c>
      <c r="K100" s="5">
        <f t="shared" si="19"/>
        <v>91</v>
      </c>
      <c r="L100" s="3" t="e">
        <f t="shared" si="15"/>
        <v>#NUM!</v>
      </c>
      <c r="M100" s="12" t="e">
        <f t="shared" si="16"/>
        <v>#NUM!</v>
      </c>
      <c r="N100" s="24"/>
      <c r="O100" s="24"/>
      <c r="P100" s="24"/>
    </row>
    <row r="101" spans="2:16" x14ac:dyDescent="0.2">
      <c r="B101" s="13">
        <f t="shared" si="17"/>
        <v>48061</v>
      </c>
      <c r="C101" s="19">
        <f t="shared" si="11"/>
        <v>0</v>
      </c>
      <c r="D101" s="3" t="e">
        <f t="shared" si="18"/>
        <v>#NUM!</v>
      </c>
      <c r="E101" s="12" t="e">
        <f t="shared" si="20"/>
        <v>#NUM!</v>
      </c>
      <c r="F101" s="3" t="e">
        <f t="shared" si="12"/>
        <v>#NUM!</v>
      </c>
      <c r="G101" s="12" t="e">
        <f t="shared" si="13"/>
        <v>#NUM!</v>
      </c>
      <c r="H101" s="28" t="e">
        <f>MAX(0,PODSUMOWANIE!$C$9)+'Kredyt po Refinansie'!H101</f>
        <v>#NUM!</v>
      </c>
      <c r="I101" s="3" t="e">
        <f t="shared" si="14"/>
        <v>#NUM!</v>
      </c>
      <c r="J101" s="3" t="e">
        <f t="shared" si="21"/>
        <v>#NUM!</v>
      </c>
      <c r="K101" s="5">
        <f t="shared" si="19"/>
        <v>92</v>
      </c>
      <c r="L101" s="3" t="e">
        <f t="shared" si="15"/>
        <v>#NUM!</v>
      </c>
      <c r="M101" s="12" t="e">
        <f t="shared" si="16"/>
        <v>#NUM!</v>
      </c>
      <c r="N101" s="24"/>
      <c r="O101" s="24"/>
      <c r="P101" s="24"/>
    </row>
    <row r="102" spans="2:16" x14ac:dyDescent="0.2">
      <c r="B102" s="13">
        <f t="shared" si="17"/>
        <v>48092</v>
      </c>
      <c r="C102" s="19">
        <f t="shared" si="11"/>
        <v>0</v>
      </c>
      <c r="D102" s="3" t="e">
        <f t="shared" si="18"/>
        <v>#NUM!</v>
      </c>
      <c r="E102" s="12" t="e">
        <f t="shared" si="20"/>
        <v>#NUM!</v>
      </c>
      <c r="F102" s="3" t="e">
        <f t="shared" si="12"/>
        <v>#NUM!</v>
      </c>
      <c r="G102" s="12" t="e">
        <f t="shared" si="13"/>
        <v>#NUM!</v>
      </c>
      <c r="H102" s="28" t="e">
        <f>MAX(0,PODSUMOWANIE!$C$9)+'Kredyt po Refinansie'!H102</f>
        <v>#NUM!</v>
      </c>
      <c r="I102" s="3" t="e">
        <f t="shared" si="14"/>
        <v>#NUM!</v>
      </c>
      <c r="J102" s="3" t="e">
        <f t="shared" si="21"/>
        <v>#NUM!</v>
      </c>
      <c r="K102" s="5">
        <f t="shared" si="19"/>
        <v>93</v>
      </c>
      <c r="L102" s="3" t="e">
        <f t="shared" si="15"/>
        <v>#NUM!</v>
      </c>
      <c r="M102" s="12" t="e">
        <f t="shared" si="16"/>
        <v>#NUM!</v>
      </c>
      <c r="N102" s="24"/>
      <c r="O102" s="24"/>
      <c r="P102" s="24"/>
    </row>
    <row r="103" spans="2:16" x14ac:dyDescent="0.2">
      <c r="B103" s="13">
        <f t="shared" si="17"/>
        <v>48122</v>
      </c>
      <c r="C103" s="19">
        <f t="shared" si="11"/>
        <v>0</v>
      </c>
      <c r="D103" s="3" t="e">
        <f t="shared" si="18"/>
        <v>#NUM!</v>
      </c>
      <c r="E103" s="12" t="e">
        <f t="shared" si="20"/>
        <v>#NUM!</v>
      </c>
      <c r="F103" s="3" t="e">
        <f t="shared" si="12"/>
        <v>#NUM!</v>
      </c>
      <c r="G103" s="12" t="e">
        <f t="shared" si="13"/>
        <v>#NUM!</v>
      </c>
      <c r="H103" s="28" t="e">
        <f>MAX(0,PODSUMOWANIE!$C$9)+'Kredyt po Refinansie'!H103</f>
        <v>#NUM!</v>
      </c>
      <c r="I103" s="3" t="e">
        <f t="shared" si="14"/>
        <v>#NUM!</v>
      </c>
      <c r="J103" s="3" t="e">
        <f t="shared" si="21"/>
        <v>#NUM!</v>
      </c>
      <c r="K103" s="5">
        <f t="shared" si="19"/>
        <v>94</v>
      </c>
      <c r="L103" s="3" t="e">
        <f t="shared" si="15"/>
        <v>#NUM!</v>
      </c>
      <c r="M103" s="12" t="e">
        <f t="shared" si="16"/>
        <v>#NUM!</v>
      </c>
      <c r="N103" s="24"/>
      <c r="O103" s="24"/>
      <c r="P103" s="24"/>
    </row>
    <row r="104" spans="2:16" x14ac:dyDescent="0.2">
      <c r="B104" s="13">
        <f t="shared" si="17"/>
        <v>48153</v>
      </c>
      <c r="C104" s="19">
        <f t="shared" si="11"/>
        <v>0</v>
      </c>
      <c r="D104" s="3" t="e">
        <f t="shared" si="18"/>
        <v>#NUM!</v>
      </c>
      <c r="E104" s="12" t="e">
        <f t="shared" si="20"/>
        <v>#NUM!</v>
      </c>
      <c r="F104" s="3" t="e">
        <f t="shared" si="12"/>
        <v>#NUM!</v>
      </c>
      <c r="G104" s="12" t="e">
        <f t="shared" si="13"/>
        <v>#NUM!</v>
      </c>
      <c r="H104" s="28" t="e">
        <f>MAX(0,PODSUMOWANIE!$C$9)+'Kredyt po Refinansie'!H104</f>
        <v>#NUM!</v>
      </c>
      <c r="I104" s="3" t="e">
        <f t="shared" si="14"/>
        <v>#NUM!</v>
      </c>
      <c r="J104" s="3" t="e">
        <f t="shared" si="21"/>
        <v>#NUM!</v>
      </c>
      <c r="K104" s="5">
        <f t="shared" si="19"/>
        <v>95</v>
      </c>
      <c r="L104" s="3" t="e">
        <f t="shared" si="15"/>
        <v>#NUM!</v>
      </c>
      <c r="M104" s="12" t="e">
        <f t="shared" si="16"/>
        <v>#NUM!</v>
      </c>
      <c r="N104" s="24"/>
      <c r="O104" s="24"/>
      <c r="P104" s="24"/>
    </row>
    <row r="105" spans="2:16" x14ac:dyDescent="0.2">
      <c r="B105" s="13">
        <f t="shared" si="17"/>
        <v>48183</v>
      </c>
      <c r="C105" s="19">
        <f t="shared" si="11"/>
        <v>0</v>
      </c>
      <c r="D105" s="3" t="e">
        <f t="shared" si="18"/>
        <v>#NUM!</v>
      </c>
      <c r="E105" s="12" t="e">
        <f t="shared" si="20"/>
        <v>#NUM!</v>
      </c>
      <c r="F105" s="3" t="e">
        <f t="shared" si="12"/>
        <v>#NUM!</v>
      </c>
      <c r="G105" s="12" t="e">
        <f t="shared" si="13"/>
        <v>#NUM!</v>
      </c>
      <c r="H105" s="28" t="e">
        <f>MAX(0,PODSUMOWANIE!$C$9)+'Kredyt po Refinansie'!H105</f>
        <v>#NUM!</v>
      </c>
      <c r="I105" s="3" t="e">
        <f t="shared" si="14"/>
        <v>#NUM!</v>
      </c>
      <c r="J105" s="3" t="e">
        <f t="shared" si="21"/>
        <v>#NUM!</v>
      </c>
      <c r="K105" s="5">
        <f t="shared" si="19"/>
        <v>96</v>
      </c>
      <c r="L105" s="3" t="e">
        <f t="shared" si="15"/>
        <v>#NUM!</v>
      </c>
      <c r="M105" s="12" t="e">
        <f t="shared" si="16"/>
        <v>#NUM!</v>
      </c>
      <c r="N105" s="24"/>
      <c r="O105" s="24"/>
      <c r="P105" s="24"/>
    </row>
    <row r="106" spans="2:16" x14ac:dyDescent="0.2">
      <c r="B106" s="13">
        <f t="shared" si="17"/>
        <v>48214</v>
      </c>
      <c r="C106" s="19">
        <f t="shared" si="11"/>
        <v>0</v>
      </c>
      <c r="D106" s="3" t="e">
        <f t="shared" si="18"/>
        <v>#NUM!</v>
      </c>
      <c r="E106" s="12" t="e">
        <f t="shared" si="20"/>
        <v>#NUM!</v>
      </c>
      <c r="F106" s="3" t="e">
        <f t="shared" si="12"/>
        <v>#NUM!</v>
      </c>
      <c r="G106" s="12" t="e">
        <f t="shared" si="13"/>
        <v>#NUM!</v>
      </c>
      <c r="H106" s="28" t="e">
        <f>MAX(0,PODSUMOWANIE!$C$9)+'Kredyt po Refinansie'!H106</f>
        <v>#NUM!</v>
      </c>
      <c r="I106" s="3" t="e">
        <f t="shared" si="14"/>
        <v>#NUM!</v>
      </c>
      <c r="J106" s="3" t="e">
        <f t="shared" si="21"/>
        <v>#NUM!</v>
      </c>
      <c r="K106" s="5">
        <f t="shared" si="19"/>
        <v>97</v>
      </c>
      <c r="L106" s="3" t="e">
        <f t="shared" si="15"/>
        <v>#NUM!</v>
      </c>
      <c r="M106" s="12" t="e">
        <f t="shared" si="16"/>
        <v>#NUM!</v>
      </c>
      <c r="N106" s="24"/>
      <c r="O106" s="24"/>
      <c r="P106" s="24"/>
    </row>
    <row r="107" spans="2:16" x14ac:dyDescent="0.2">
      <c r="B107" s="13">
        <f t="shared" si="17"/>
        <v>48245</v>
      </c>
      <c r="C107" s="19">
        <f t="shared" si="11"/>
        <v>0</v>
      </c>
      <c r="D107" s="3" t="e">
        <f t="shared" si="18"/>
        <v>#NUM!</v>
      </c>
      <c r="E107" s="12" t="e">
        <f t="shared" si="20"/>
        <v>#NUM!</v>
      </c>
      <c r="F107" s="3" t="e">
        <f t="shared" si="12"/>
        <v>#NUM!</v>
      </c>
      <c r="G107" s="12" t="e">
        <f t="shared" si="13"/>
        <v>#NUM!</v>
      </c>
      <c r="H107" s="28" t="e">
        <f>MAX(0,PODSUMOWANIE!$C$9)+'Kredyt po Refinansie'!H107</f>
        <v>#NUM!</v>
      </c>
      <c r="I107" s="3" t="e">
        <f t="shared" si="14"/>
        <v>#NUM!</v>
      </c>
      <c r="J107" s="3" t="e">
        <f t="shared" si="21"/>
        <v>#NUM!</v>
      </c>
      <c r="K107" s="5">
        <f t="shared" si="19"/>
        <v>98</v>
      </c>
      <c r="L107" s="3" t="e">
        <f t="shared" si="15"/>
        <v>#NUM!</v>
      </c>
      <c r="M107" s="12" t="e">
        <f t="shared" si="16"/>
        <v>#NUM!</v>
      </c>
      <c r="N107" s="24"/>
      <c r="O107" s="24"/>
      <c r="P107" s="24"/>
    </row>
    <row r="108" spans="2:16" x14ac:dyDescent="0.2">
      <c r="B108" s="13">
        <f t="shared" si="17"/>
        <v>48274</v>
      </c>
      <c r="C108" s="19">
        <f t="shared" si="11"/>
        <v>0</v>
      </c>
      <c r="D108" s="3" t="e">
        <f t="shared" si="18"/>
        <v>#NUM!</v>
      </c>
      <c r="E108" s="12" t="e">
        <f t="shared" si="20"/>
        <v>#NUM!</v>
      </c>
      <c r="F108" s="3" t="e">
        <f t="shared" si="12"/>
        <v>#NUM!</v>
      </c>
      <c r="G108" s="12" t="e">
        <f t="shared" si="13"/>
        <v>#NUM!</v>
      </c>
      <c r="H108" s="28" t="e">
        <f>MAX(0,PODSUMOWANIE!$C$9)+'Kredyt po Refinansie'!H108</f>
        <v>#NUM!</v>
      </c>
      <c r="I108" s="3" t="e">
        <f t="shared" si="14"/>
        <v>#NUM!</v>
      </c>
      <c r="J108" s="3" t="e">
        <f t="shared" si="21"/>
        <v>#NUM!</v>
      </c>
      <c r="K108" s="5">
        <f t="shared" si="19"/>
        <v>99</v>
      </c>
      <c r="L108" s="3" t="e">
        <f t="shared" si="15"/>
        <v>#NUM!</v>
      </c>
      <c r="M108" s="12" t="e">
        <f t="shared" si="16"/>
        <v>#NUM!</v>
      </c>
      <c r="N108" s="24"/>
      <c r="O108" s="24"/>
      <c r="P108" s="24"/>
    </row>
    <row r="109" spans="2:16" x14ac:dyDescent="0.2">
      <c r="B109" s="13">
        <f t="shared" si="17"/>
        <v>48305</v>
      </c>
      <c r="C109" s="19">
        <f t="shared" si="11"/>
        <v>0</v>
      </c>
      <c r="D109" s="3" t="e">
        <f t="shared" si="18"/>
        <v>#NUM!</v>
      </c>
      <c r="E109" s="12" t="e">
        <f t="shared" si="20"/>
        <v>#NUM!</v>
      </c>
      <c r="F109" s="3" t="e">
        <f t="shared" si="12"/>
        <v>#NUM!</v>
      </c>
      <c r="G109" s="12" t="e">
        <f t="shared" si="13"/>
        <v>#NUM!</v>
      </c>
      <c r="H109" s="28" t="e">
        <f>MAX(0,PODSUMOWANIE!$C$9)+'Kredyt po Refinansie'!H109</f>
        <v>#NUM!</v>
      </c>
      <c r="I109" s="3" t="e">
        <f t="shared" si="14"/>
        <v>#NUM!</v>
      </c>
      <c r="J109" s="3" t="e">
        <f t="shared" si="21"/>
        <v>#NUM!</v>
      </c>
      <c r="K109" s="5">
        <f t="shared" si="19"/>
        <v>100</v>
      </c>
      <c r="L109" s="3" t="e">
        <f t="shared" si="15"/>
        <v>#NUM!</v>
      </c>
      <c r="M109" s="12" t="e">
        <f t="shared" si="16"/>
        <v>#NUM!</v>
      </c>
      <c r="N109" s="24"/>
      <c r="O109" s="24"/>
      <c r="P109" s="24"/>
    </row>
    <row r="110" spans="2:16" x14ac:dyDescent="0.2">
      <c r="B110" s="13">
        <f t="shared" si="17"/>
        <v>48335</v>
      </c>
      <c r="C110" s="19">
        <f t="shared" si="11"/>
        <v>0</v>
      </c>
      <c r="D110" s="3" t="e">
        <f t="shared" si="18"/>
        <v>#NUM!</v>
      </c>
      <c r="E110" s="12" t="e">
        <f t="shared" si="20"/>
        <v>#NUM!</v>
      </c>
      <c r="F110" s="3" t="e">
        <f t="shared" si="12"/>
        <v>#NUM!</v>
      </c>
      <c r="G110" s="12" t="e">
        <f t="shared" si="13"/>
        <v>#NUM!</v>
      </c>
      <c r="H110" s="28" t="e">
        <f>MAX(0,PODSUMOWANIE!$C$9)+'Kredyt po Refinansie'!H110</f>
        <v>#NUM!</v>
      </c>
      <c r="I110" s="3" t="e">
        <f t="shared" si="14"/>
        <v>#NUM!</v>
      </c>
      <c r="J110" s="3" t="e">
        <f t="shared" si="21"/>
        <v>#NUM!</v>
      </c>
      <c r="K110" s="5">
        <f t="shared" si="19"/>
        <v>101</v>
      </c>
      <c r="L110" s="3" t="e">
        <f t="shared" si="15"/>
        <v>#NUM!</v>
      </c>
      <c r="M110" s="12" t="e">
        <f t="shared" si="16"/>
        <v>#NUM!</v>
      </c>
      <c r="N110" s="24"/>
      <c r="O110" s="24"/>
      <c r="P110" s="24"/>
    </row>
    <row r="111" spans="2:16" x14ac:dyDescent="0.2">
      <c r="B111" s="13">
        <f t="shared" si="17"/>
        <v>48366</v>
      </c>
      <c r="C111" s="19">
        <f t="shared" si="11"/>
        <v>0</v>
      </c>
      <c r="D111" s="3" t="e">
        <f t="shared" si="18"/>
        <v>#NUM!</v>
      </c>
      <c r="E111" s="12" t="e">
        <f t="shared" si="20"/>
        <v>#NUM!</v>
      </c>
      <c r="F111" s="3" t="e">
        <f t="shared" si="12"/>
        <v>#NUM!</v>
      </c>
      <c r="G111" s="12" t="e">
        <f t="shared" si="13"/>
        <v>#NUM!</v>
      </c>
      <c r="H111" s="28" t="e">
        <f>MAX(0,PODSUMOWANIE!$C$9)+'Kredyt po Refinansie'!H111</f>
        <v>#NUM!</v>
      </c>
      <c r="I111" s="3" t="e">
        <f t="shared" si="14"/>
        <v>#NUM!</v>
      </c>
      <c r="J111" s="3" t="e">
        <f t="shared" si="21"/>
        <v>#NUM!</v>
      </c>
      <c r="K111" s="5">
        <f t="shared" si="19"/>
        <v>102</v>
      </c>
      <c r="L111" s="3" t="e">
        <f t="shared" si="15"/>
        <v>#NUM!</v>
      </c>
      <c r="M111" s="12" t="e">
        <f t="shared" si="16"/>
        <v>#NUM!</v>
      </c>
      <c r="N111" s="24"/>
      <c r="O111" s="24"/>
      <c r="P111" s="24"/>
    </row>
    <row r="112" spans="2:16" x14ac:dyDescent="0.2">
      <c r="B112" s="13">
        <f t="shared" si="17"/>
        <v>48396</v>
      </c>
      <c r="C112" s="19">
        <f t="shared" si="11"/>
        <v>0</v>
      </c>
      <c r="D112" s="3" t="e">
        <f t="shared" si="18"/>
        <v>#NUM!</v>
      </c>
      <c r="E112" s="12" t="e">
        <f t="shared" si="20"/>
        <v>#NUM!</v>
      </c>
      <c r="F112" s="3" t="e">
        <f t="shared" si="12"/>
        <v>#NUM!</v>
      </c>
      <c r="G112" s="12" t="e">
        <f t="shared" si="13"/>
        <v>#NUM!</v>
      </c>
      <c r="H112" s="28" t="e">
        <f>MAX(0,PODSUMOWANIE!$C$9)+'Kredyt po Refinansie'!H112</f>
        <v>#NUM!</v>
      </c>
      <c r="I112" s="3" t="e">
        <f t="shared" si="14"/>
        <v>#NUM!</v>
      </c>
      <c r="J112" s="3" t="e">
        <f t="shared" si="21"/>
        <v>#NUM!</v>
      </c>
      <c r="K112" s="5">
        <f t="shared" si="19"/>
        <v>103</v>
      </c>
      <c r="L112" s="3" t="e">
        <f t="shared" si="15"/>
        <v>#NUM!</v>
      </c>
      <c r="M112" s="12" t="e">
        <f t="shared" si="16"/>
        <v>#NUM!</v>
      </c>
      <c r="N112" s="24"/>
      <c r="O112" s="24"/>
      <c r="P112" s="24"/>
    </row>
    <row r="113" spans="2:16" x14ac:dyDescent="0.2">
      <c r="B113" s="13">
        <f t="shared" si="17"/>
        <v>48427</v>
      </c>
      <c r="C113" s="19">
        <f t="shared" si="11"/>
        <v>0</v>
      </c>
      <c r="D113" s="3" t="e">
        <f t="shared" si="18"/>
        <v>#NUM!</v>
      </c>
      <c r="E113" s="12" t="e">
        <f t="shared" si="20"/>
        <v>#NUM!</v>
      </c>
      <c r="F113" s="3" t="e">
        <f t="shared" si="12"/>
        <v>#NUM!</v>
      </c>
      <c r="G113" s="12" t="e">
        <f t="shared" si="13"/>
        <v>#NUM!</v>
      </c>
      <c r="H113" s="28" t="e">
        <f>MAX(0,PODSUMOWANIE!$C$9)+'Kredyt po Refinansie'!H113</f>
        <v>#NUM!</v>
      </c>
      <c r="I113" s="3" t="e">
        <f t="shared" si="14"/>
        <v>#NUM!</v>
      </c>
      <c r="J113" s="3" t="e">
        <f t="shared" si="21"/>
        <v>#NUM!</v>
      </c>
      <c r="K113" s="5">
        <f t="shared" si="19"/>
        <v>104</v>
      </c>
      <c r="L113" s="3" t="e">
        <f t="shared" si="15"/>
        <v>#NUM!</v>
      </c>
      <c r="M113" s="12" t="e">
        <f t="shared" si="16"/>
        <v>#NUM!</v>
      </c>
      <c r="N113" s="24"/>
      <c r="O113" s="24"/>
      <c r="P113" s="24"/>
    </row>
    <row r="114" spans="2:16" x14ac:dyDescent="0.2">
      <c r="B114" s="13">
        <f t="shared" si="17"/>
        <v>48458</v>
      </c>
      <c r="C114" s="19">
        <f t="shared" si="11"/>
        <v>0</v>
      </c>
      <c r="D114" s="3" t="e">
        <f t="shared" si="18"/>
        <v>#NUM!</v>
      </c>
      <c r="E114" s="12" t="e">
        <f t="shared" si="20"/>
        <v>#NUM!</v>
      </c>
      <c r="F114" s="3" t="e">
        <f t="shared" si="12"/>
        <v>#NUM!</v>
      </c>
      <c r="G114" s="12" t="e">
        <f t="shared" si="13"/>
        <v>#NUM!</v>
      </c>
      <c r="H114" s="28" t="e">
        <f>MAX(0,PODSUMOWANIE!$C$9)+'Kredyt po Refinansie'!H114</f>
        <v>#NUM!</v>
      </c>
      <c r="I114" s="3" t="e">
        <f t="shared" si="14"/>
        <v>#NUM!</v>
      </c>
      <c r="J114" s="3" t="e">
        <f t="shared" si="21"/>
        <v>#NUM!</v>
      </c>
      <c r="K114" s="5">
        <f t="shared" si="19"/>
        <v>105</v>
      </c>
      <c r="L114" s="3" t="e">
        <f t="shared" si="15"/>
        <v>#NUM!</v>
      </c>
      <c r="M114" s="12" t="e">
        <f t="shared" si="16"/>
        <v>#NUM!</v>
      </c>
      <c r="N114" s="24"/>
      <c r="O114" s="24"/>
      <c r="P114" s="24"/>
    </row>
    <row r="115" spans="2:16" x14ac:dyDescent="0.2">
      <c r="B115" s="13">
        <f t="shared" si="17"/>
        <v>48488</v>
      </c>
      <c r="C115" s="19">
        <f t="shared" si="11"/>
        <v>0</v>
      </c>
      <c r="D115" s="3" t="e">
        <f t="shared" si="18"/>
        <v>#NUM!</v>
      </c>
      <c r="E115" s="12" t="e">
        <f t="shared" si="20"/>
        <v>#NUM!</v>
      </c>
      <c r="F115" s="3" t="e">
        <f t="shared" si="12"/>
        <v>#NUM!</v>
      </c>
      <c r="G115" s="12" t="e">
        <f t="shared" si="13"/>
        <v>#NUM!</v>
      </c>
      <c r="H115" s="28" t="e">
        <f>MAX(0,PODSUMOWANIE!$C$9)+'Kredyt po Refinansie'!H115</f>
        <v>#NUM!</v>
      </c>
      <c r="I115" s="3" t="e">
        <f t="shared" si="14"/>
        <v>#NUM!</v>
      </c>
      <c r="J115" s="3" t="e">
        <f t="shared" si="21"/>
        <v>#NUM!</v>
      </c>
      <c r="K115" s="5">
        <f t="shared" si="19"/>
        <v>106</v>
      </c>
      <c r="L115" s="3" t="e">
        <f t="shared" si="15"/>
        <v>#NUM!</v>
      </c>
      <c r="M115" s="12" t="e">
        <f t="shared" si="16"/>
        <v>#NUM!</v>
      </c>
      <c r="N115" s="24"/>
      <c r="O115" s="24"/>
      <c r="P115" s="24"/>
    </row>
    <row r="116" spans="2:16" x14ac:dyDescent="0.2">
      <c r="B116" s="13">
        <f t="shared" si="17"/>
        <v>48519</v>
      </c>
      <c r="C116" s="19">
        <f t="shared" si="11"/>
        <v>0</v>
      </c>
      <c r="D116" s="3" t="e">
        <f t="shared" si="18"/>
        <v>#NUM!</v>
      </c>
      <c r="E116" s="12" t="e">
        <f t="shared" si="20"/>
        <v>#NUM!</v>
      </c>
      <c r="F116" s="3" t="e">
        <f t="shared" si="12"/>
        <v>#NUM!</v>
      </c>
      <c r="G116" s="12" t="e">
        <f t="shared" si="13"/>
        <v>#NUM!</v>
      </c>
      <c r="H116" s="28" t="e">
        <f>MAX(0,PODSUMOWANIE!$C$9)+'Kredyt po Refinansie'!H116</f>
        <v>#NUM!</v>
      </c>
      <c r="I116" s="3" t="e">
        <f t="shared" si="14"/>
        <v>#NUM!</v>
      </c>
      <c r="J116" s="3" t="e">
        <f t="shared" si="21"/>
        <v>#NUM!</v>
      </c>
      <c r="K116" s="5">
        <f t="shared" si="19"/>
        <v>107</v>
      </c>
      <c r="L116" s="3" t="e">
        <f t="shared" si="15"/>
        <v>#NUM!</v>
      </c>
      <c r="M116" s="12" t="e">
        <f t="shared" si="16"/>
        <v>#NUM!</v>
      </c>
      <c r="N116" s="24"/>
      <c r="O116" s="24"/>
      <c r="P116" s="24"/>
    </row>
    <row r="117" spans="2:16" x14ac:dyDescent="0.2">
      <c r="B117" s="13">
        <f t="shared" si="17"/>
        <v>48549</v>
      </c>
      <c r="C117" s="19">
        <f t="shared" si="11"/>
        <v>0</v>
      </c>
      <c r="D117" s="3" t="e">
        <f t="shared" si="18"/>
        <v>#NUM!</v>
      </c>
      <c r="E117" s="12" t="e">
        <f t="shared" si="20"/>
        <v>#NUM!</v>
      </c>
      <c r="F117" s="3" t="e">
        <f t="shared" si="12"/>
        <v>#NUM!</v>
      </c>
      <c r="G117" s="12" t="e">
        <f t="shared" si="13"/>
        <v>#NUM!</v>
      </c>
      <c r="H117" s="28" t="e">
        <f>MAX(0,PODSUMOWANIE!$C$9)+'Kredyt po Refinansie'!H117</f>
        <v>#NUM!</v>
      </c>
      <c r="I117" s="3" t="e">
        <f t="shared" si="14"/>
        <v>#NUM!</v>
      </c>
      <c r="J117" s="3" t="e">
        <f t="shared" si="21"/>
        <v>#NUM!</v>
      </c>
      <c r="K117" s="5">
        <f t="shared" si="19"/>
        <v>108</v>
      </c>
      <c r="L117" s="3" t="e">
        <f t="shared" si="15"/>
        <v>#NUM!</v>
      </c>
      <c r="M117" s="12" t="e">
        <f t="shared" si="16"/>
        <v>#NUM!</v>
      </c>
      <c r="N117" s="24"/>
      <c r="O117" s="24"/>
      <c r="P117" s="24"/>
    </row>
    <row r="118" spans="2:16" x14ac:dyDescent="0.2">
      <c r="B118" s="13">
        <f t="shared" si="17"/>
        <v>48580</v>
      </c>
      <c r="C118" s="19">
        <f t="shared" si="11"/>
        <v>0</v>
      </c>
      <c r="D118" s="3" t="e">
        <f t="shared" si="18"/>
        <v>#NUM!</v>
      </c>
      <c r="E118" s="12" t="e">
        <f t="shared" si="20"/>
        <v>#NUM!</v>
      </c>
      <c r="F118" s="3" t="e">
        <f t="shared" si="12"/>
        <v>#NUM!</v>
      </c>
      <c r="G118" s="12" t="e">
        <f t="shared" si="13"/>
        <v>#NUM!</v>
      </c>
      <c r="H118" s="28" t="e">
        <f>MAX(0,PODSUMOWANIE!$C$9)+'Kredyt po Refinansie'!H118</f>
        <v>#NUM!</v>
      </c>
      <c r="I118" s="3" t="e">
        <f t="shared" si="14"/>
        <v>#NUM!</v>
      </c>
      <c r="J118" s="3" t="e">
        <f t="shared" si="21"/>
        <v>#NUM!</v>
      </c>
      <c r="K118" s="5">
        <f t="shared" si="19"/>
        <v>109</v>
      </c>
      <c r="L118" s="3" t="e">
        <f t="shared" si="15"/>
        <v>#NUM!</v>
      </c>
      <c r="M118" s="12" t="e">
        <f t="shared" si="16"/>
        <v>#NUM!</v>
      </c>
      <c r="N118" s="24"/>
      <c r="O118" s="24"/>
      <c r="P118" s="24"/>
    </row>
    <row r="119" spans="2:16" x14ac:dyDescent="0.2">
      <c r="B119" s="13">
        <f t="shared" si="17"/>
        <v>48611</v>
      </c>
      <c r="C119" s="19">
        <f t="shared" si="11"/>
        <v>0</v>
      </c>
      <c r="D119" s="3" t="e">
        <f t="shared" si="18"/>
        <v>#NUM!</v>
      </c>
      <c r="E119" s="12" t="e">
        <f t="shared" si="20"/>
        <v>#NUM!</v>
      </c>
      <c r="F119" s="3" t="e">
        <f t="shared" si="12"/>
        <v>#NUM!</v>
      </c>
      <c r="G119" s="12" t="e">
        <f t="shared" si="13"/>
        <v>#NUM!</v>
      </c>
      <c r="H119" s="28" t="e">
        <f>MAX(0,PODSUMOWANIE!$C$9)+'Kredyt po Refinansie'!H119</f>
        <v>#NUM!</v>
      </c>
      <c r="I119" s="3" t="e">
        <f t="shared" si="14"/>
        <v>#NUM!</v>
      </c>
      <c r="J119" s="3" t="e">
        <f t="shared" si="21"/>
        <v>#NUM!</v>
      </c>
      <c r="K119" s="5">
        <f t="shared" si="19"/>
        <v>110</v>
      </c>
      <c r="L119" s="3" t="e">
        <f t="shared" si="15"/>
        <v>#NUM!</v>
      </c>
      <c r="M119" s="12" t="e">
        <f t="shared" si="16"/>
        <v>#NUM!</v>
      </c>
      <c r="N119" s="24"/>
      <c r="O119" s="24"/>
      <c r="P119" s="24"/>
    </row>
    <row r="120" spans="2:16" x14ac:dyDescent="0.2">
      <c r="B120" s="13">
        <f t="shared" si="17"/>
        <v>48639</v>
      </c>
      <c r="C120" s="19">
        <f t="shared" si="11"/>
        <v>0</v>
      </c>
      <c r="D120" s="3" t="e">
        <f t="shared" si="18"/>
        <v>#NUM!</v>
      </c>
      <c r="E120" s="12" t="e">
        <f t="shared" si="20"/>
        <v>#NUM!</v>
      </c>
      <c r="F120" s="3" t="e">
        <f t="shared" si="12"/>
        <v>#NUM!</v>
      </c>
      <c r="G120" s="12" t="e">
        <f t="shared" si="13"/>
        <v>#NUM!</v>
      </c>
      <c r="H120" s="28" t="e">
        <f>MAX(0,PODSUMOWANIE!$C$9)+'Kredyt po Refinansie'!H120</f>
        <v>#NUM!</v>
      </c>
      <c r="I120" s="3" t="e">
        <f t="shared" si="14"/>
        <v>#NUM!</v>
      </c>
      <c r="J120" s="3" t="e">
        <f t="shared" si="21"/>
        <v>#NUM!</v>
      </c>
      <c r="K120" s="5">
        <f t="shared" si="19"/>
        <v>111</v>
      </c>
      <c r="L120" s="3" t="e">
        <f t="shared" si="15"/>
        <v>#NUM!</v>
      </c>
      <c r="M120" s="12" t="e">
        <f t="shared" si="16"/>
        <v>#NUM!</v>
      </c>
      <c r="N120" s="24"/>
      <c r="O120" s="24"/>
      <c r="P120" s="24"/>
    </row>
    <row r="121" spans="2:16" x14ac:dyDescent="0.2">
      <c r="B121" s="13">
        <f t="shared" si="17"/>
        <v>48670</v>
      </c>
      <c r="C121" s="19">
        <f t="shared" si="11"/>
        <v>0</v>
      </c>
      <c r="D121" s="3" t="e">
        <f t="shared" si="18"/>
        <v>#NUM!</v>
      </c>
      <c r="E121" s="12" t="e">
        <f t="shared" si="20"/>
        <v>#NUM!</v>
      </c>
      <c r="F121" s="3" t="e">
        <f t="shared" si="12"/>
        <v>#NUM!</v>
      </c>
      <c r="G121" s="12" t="e">
        <f t="shared" si="13"/>
        <v>#NUM!</v>
      </c>
      <c r="H121" s="28" t="e">
        <f>MAX(0,PODSUMOWANIE!$C$9)+'Kredyt po Refinansie'!H121</f>
        <v>#NUM!</v>
      </c>
      <c r="I121" s="3" t="e">
        <f t="shared" si="14"/>
        <v>#NUM!</v>
      </c>
      <c r="J121" s="3" t="e">
        <f t="shared" si="21"/>
        <v>#NUM!</v>
      </c>
      <c r="K121" s="5">
        <f t="shared" si="19"/>
        <v>112</v>
      </c>
      <c r="L121" s="3" t="e">
        <f t="shared" si="15"/>
        <v>#NUM!</v>
      </c>
      <c r="M121" s="12" t="e">
        <f t="shared" si="16"/>
        <v>#NUM!</v>
      </c>
      <c r="N121" s="24"/>
      <c r="O121" s="24"/>
      <c r="P121" s="24"/>
    </row>
    <row r="122" spans="2:16" x14ac:dyDescent="0.2">
      <c r="B122" s="13">
        <f t="shared" si="17"/>
        <v>48700</v>
      </c>
      <c r="C122" s="19">
        <f t="shared" si="11"/>
        <v>0</v>
      </c>
      <c r="D122" s="3" t="e">
        <f t="shared" si="18"/>
        <v>#NUM!</v>
      </c>
      <c r="E122" s="12" t="e">
        <f t="shared" si="20"/>
        <v>#NUM!</v>
      </c>
      <c r="F122" s="3" t="e">
        <f t="shared" si="12"/>
        <v>#NUM!</v>
      </c>
      <c r="G122" s="12" t="e">
        <f t="shared" si="13"/>
        <v>#NUM!</v>
      </c>
      <c r="H122" s="28" t="e">
        <f>MAX(0,PODSUMOWANIE!$C$9)+'Kredyt po Refinansie'!H122</f>
        <v>#NUM!</v>
      </c>
      <c r="I122" s="3" t="e">
        <f t="shared" si="14"/>
        <v>#NUM!</v>
      </c>
      <c r="J122" s="3" t="e">
        <f t="shared" si="21"/>
        <v>#NUM!</v>
      </c>
      <c r="K122" s="5">
        <f t="shared" si="19"/>
        <v>113</v>
      </c>
      <c r="L122" s="3" t="e">
        <f t="shared" si="15"/>
        <v>#NUM!</v>
      </c>
      <c r="M122" s="12" t="e">
        <f t="shared" si="16"/>
        <v>#NUM!</v>
      </c>
      <c r="N122" s="24"/>
      <c r="O122" s="24"/>
      <c r="P122" s="24"/>
    </row>
    <row r="123" spans="2:16" x14ac:dyDescent="0.2">
      <c r="B123" s="13">
        <f t="shared" si="17"/>
        <v>48731</v>
      </c>
      <c r="C123" s="19">
        <f t="shared" si="11"/>
        <v>0</v>
      </c>
      <c r="D123" s="3" t="e">
        <f t="shared" si="18"/>
        <v>#NUM!</v>
      </c>
      <c r="E123" s="12" t="e">
        <f t="shared" si="20"/>
        <v>#NUM!</v>
      </c>
      <c r="F123" s="3" t="e">
        <f t="shared" si="12"/>
        <v>#NUM!</v>
      </c>
      <c r="G123" s="12" t="e">
        <f t="shared" si="13"/>
        <v>#NUM!</v>
      </c>
      <c r="H123" s="28" t="e">
        <f>MAX(0,PODSUMOWANIE!$C$9)+'Kredyt po Refinansie'!H123</f>
        <v>#NUM!</v>
      </c>
      <c r="I123" s="3" t="e">
        <f t="shared" si="14"/>
        <v>#NUM!</v>
      </c>
      <c r="J123" s="3" t="e">
        <f t="shared" si="21"/>
        <v>#NUM!</v>
      </c>
      <c r="K123" s="5">
        <f t="shared" si="19"/>
        <v>114</v>
      </c>
      <c r="L123" s="3" t="e">
        <f t="shared" si="15"/>
        <v>#NUM!</v>
      </c>
      <c r="M123" s="12" t="e">
        <f t="shared" si="16"/>
        <v>#NUM!</v>
      </c>
      <c r="N123" s="24"/>
      <c r="O123" s="24"/>
      <c r="P123" s="24"/>
    </row>
    <row r="124" spans="2:16" x14ac:dyDescent="0.2">
      <c r="B124" s="13">
        <f t="shared" si="17"/>
        <v>48761</v>
      </c>
      <c r="C124" s="19">
        <f t="shared" si="11"/>
        <v>0</v>
      </c>
      <c r="D124" s="3" t="e">
        <f t="shared" si="18"/>
        <v>#NUM!</v>
      </c>
      <c r="E124" s="12" t="e">
        <f t="shared" si="20"/>
        <v>#NUM!</v>
      </c>
      <c r="F124" s="3" t="e">
        <f t="shared" si="12"/>
        <v>#NUM!</v>
      </c>
      <c r="G124" s="12" t="e">
        <f t="shared" si="13"/>
        <v>#NUM!</v>
      </c>
      <c r="H124" s="28" t="e">
        <f>MAX(0,PODSUMOWANIE!$C$9)+'Kredyt po Refinansie'!H124</f>
        <v>#NUM!</v>
      </c>
      <c r="I124" s="3" t="e">
        <f t="shared" si="14"/>
        <v>#NUM!</v>
      </c>
      <c r="J124" s="3" t="e">
        <f t="shared" si="21"/>
        <v>#NUM!</v>
      </c>
      <c r="K124" s="5">
        <f t="shared" si="19"/>
        <v>115</v>
      </c>
      <c r="L124" s="3" t="e">
        <f t="shared" si="15"/>
        <v>#NUM!</v>
      </c>
      <c r="M124" s="12" t="e">
        <f t="shared" si="16"/>
        <v>#NUM!</v>
      </c>
      <c r="N124" s="24"/>
      <c r="O124" s="24"/>
      <c r="P124" s="24"/>
    </row>
    <row r="125" spans="2:16" x14ac:dyDescent="0.2">
      <c r="B125" s="13">
        <f t="shared" si="17"/>
        <v>48792</v>
      </c>
      <c r="C125" s="19">
        <f t="shared" si="11"/>
        <v>0</v>
      </c>
      <c r="D125" s="3" t="e">
        <f t="shared" si="18"/>
        <v>#NUM!</v>
      </c>
      <c r="E125" s="12" t="e">
        <f t="shared" si="20"/>
        <v>#NUM!</v>
      </c>
      <c r="F125" s="3" t="e">
        <f t="shared" si="12"/>
        <v>#NUM!</v>
      </c>
      <c r="G125" s="12" t="e">
        <f t="shared" si="13"/>
        <v>#NUM!</v>
      </c>
      <c r="H125" s="28" t="e">
        <f>MAX(0,PODSUMOWANIE!$C$9)+'Kredyt po Refinansie'!H125</f>
        <v>#NUM!</v>
      </c>
      <c r="I125" s="3" t="e">
        <f t="shared" si="14"/>
        <v>#NUM!</v>
      </c>
      <c r="J125" s="3" t="e">
        <f t="shared" si="21"/>
        <v>#NUM!</v>
      </c>
      <c r="K125" s="5">
        <f t="shared" si="19"/>
        <v>116</v>
      </c>
      <c r="L125" s="3" t="e">
        <f t="shared" si="15"/>
        <v>#NUM!</v>
      </c>
      <c r="M125" s="12" t="e">
        <f t="shared" si="16"/>
        <v>#NUM!</v>
      </c>
      <c r="N125" s="24"/>
      <c r="O125" s="24"/>
      <c r="P125" s="24"/>
    </row>
    <row r="126" spans="2:16" x14ac:dyDescent="0.2">
      <c r="B126" s="13">
        <f t="shared" si="17"/>
        <v>48823</v>
      </c>
      <c r="C126" s="19">
        <f t="shared" si="11"/>
        <v>0</v>
      </c>
      <c r="D126" s="3" t="e">
        <f t="shared" si="18"/>
        <v>#NUM!</v>
      </c>
      <c r="E126" s="12" t="e">
        <f t="shared" si="20"/>
        <v>#NUM!</v>
      </c>
      <c r="F126" s="3" t="e">
        <f t="shared" si="12"/>
        <v>#NUM!</v>
      </c>
      <c r="G126" s="12" t="e">
        <f t="shared" si="13"/>
        <v>#NUM!</v>
      </c>
      <c r="H126" s="28" t="e">
        <f>MAX(0,PODSUMOWANIE!$C$9)+'Kredyt po Refinansie'!H126</f>
        <v>#NUM!</v>
      </c>
      <c r="I126" s="3" t="e">
        <f t="shared" si="14"/>
        <v>#NUM!</v>
      </c>
      <c r="J126" s="3" t="e">
        <f t="shared" si="21"/>
        <v>#NUM!</v>
      </c>
      <c r="K126" s="5">
        <f t="shared" si="19"/>
        <v>117</v>
      </c>
      <c r="L126" s="3" t="e">
        <f t="shared" si="15"/>
        <v>#NUM!</v>
      </c>
      <c r="M126" s="12" t="e">
        <f t="shared" si="16"/>
        <v>#NUM!</v>
      </c>
      <c r="N126" s="24"/>
      <c r="O126" s="24"/>
      <c r="P126" s="24"/>
    </row>
    <row r="127" spans="2:16" x14ac:dyDescent="0.2">
      <c r="B127" s="13">
        <f t="shared" si="17"/>
        <v>48853</v>
      </c>
      <c r="C127" s="19">
        <f t="shared" si="11"/>
        <v>0</v>
      </c>
      <c r="D127" s="3" t="e">
        <f t="shared" si="18"/>
        <v>#NUM!</v>
      </c>
      <c r="E127" s="12" t="e">
        <f t="shared" si="20"/>
        <v>#NUM!</v>
      </c>
      <c r="F127" s="3" t="e">
        <f t="shared" si="12"/>
        <v>#NUM!</v>
      </c>
      <c r="G127" s="12" t="e">
        <f t="shared" si="13"/>
        <v>#NUM!</v>
      </c>
      <c r="H127" s="28" t="e">
        <f>MAX(0,PODSUMOWANIE!$C$9)+'Kredyt po Refinansie'!H127</f>
        <v>#NUM!</v>
      </c>
      <c r="I127" s="3" t="e">
        <f t="shared" si="14"/>
        <v>#NUM!</v>
      </c>
      <c r="J127" s="3" t="e">
        <f t="shared" si="21"/>
        <v>#NUM!</v>
      </c>
      <c r="K127" s="5">
        <f t="shared" si="19"/>
        <v>118</v>
      </c>
      <c r="L127" s="3" t="e">
        <f t="shared" si="15"/>
        <v>#NUM!</v>
      </c>
      <c r="M127" s="12" t="e">
        <f t="shared" si="16"/>
        <v>#NUM!</v>
      </c>
      <c r="N127" s="24"/>
      <c r="O127" s="24"/>
      <c r="P127" s="24"/>
    </row>
    <row r="128" spans="2:16" x14ac:dyDescent="0.2">
      <c r="B128" s="13">
        <f t="shared" si="17"/>
        <v>48884</v>
      </c>
      <c r="C128" s="19">
        <f t="shared" si="11"/>
        <v>0</v>
      </c>
      <c r="D128" s="3" t="e">
        <f t="shared" si="18"/>
        <v>#NUM!</v>
      </c>
      <c r="E128" s="12" t="e">
        <f t="shared" si="20"/>
        <v>#NUM!</v>
      </c>
      <c r="F128" s="3" t="e">
        <f t="shared" si="12"/>
        <v>#NUM!</v>
      </c>
      <c r="G128" s="12" t="e">
        <f t="shared" si="13"/>
        <v>#NUM!</v>
      </c>
      <c r="H128" s="28" t="e">
        <f>MAX(0,PODSUMOWANIE!$C$9)+'Kredyt po Refinansie'!H128</f>
        <v>#NUM!</v>
      </c>
      <c r="I128" s="3" t="e">
        <f t="shared" si="14"/>
        <v>#NUM!</v>
      </c>
      <c r="J128" s="3" t="e">
        <f t="shared" si="21"/>
        <v>#NUM!</v>
      </c>
      <c r="K128" s="5">
        <f t="shared" si="19"/>
        <v>119</v>
      </c>
      <c r="L128" s="3" t="e">
        <f t="shared" si="15"/>
        <v>#NUM!</v>
      </c>
      <c r="M128" s="12" t="e">
        <f t="shared" si="16"/>
        <v>#NUM!</v>
      </c>
      <c r="N128" s="24"/>
      <c r="O128" s="24"/>
      <c r="P128" s="24"/>
    </row>
    <row r="129" spans="2:16" x14ac:dyDescent="0.2">
      <c r="B129" s="13">
        <f t="shared" si="17"/>
        <v>48914</v>
      </c>
      <c r="C129" s="19">
        <f t="shared" si="11"/>
        <v>0</v>
      </c>
      <c r="D129" s="3" t="e">
        <f t="shared" si="18"/>
        <v>#NUM!</v>
      </c>
      <c r="E129" s="12" t="e">
        <f t="shared" si="20"/>
        <v>#NUM!</v>
      </c>
      <c r="F129" s="3" t="e">
        <f t="shared" si="12"/>
        <v>#NUM!</v>
      </c>
      <c r="G129" s="12" t="e">
        <f t="shared" si="13"/>
        <v>#NUM!</v>
      </c>
      <c r="H129" s="28" t="e">
        <f>MAX(0,PODSUMOWANIE!$C$9)+'Kredyt po Refinansie'!H129</f>
        <v>#NUM!</v>
      </c>
      <c r="I129" s="3" t="e">
        <f t="shared" si="14"/>
        <v>#NUM!</v>
      </c>
      <c r="J129" s="3" t="e">
        <f t="shared" si="21"/>
        <v>#NUM!</v>
      </c>
      <c r="K129" s="5">
        <f t="shared" si="19"/>
        <v>120</v>
      </c>
      <c r="L129" s="3" t="e">
        <f t="shared" si="15"/>
        <v>#NUM!</v>
      </c>
      <c r="M129" s="12" t="e">
        <f t="shared" si="16"/>
        <v>#NUM!</v>
      </c>
      <c r="N129" s="24"/>
      <c r="O129" s="24"/>
      <c r="P129" s="24"/>
    </row>
    <row r="130" spans="2:16" x14ac:dyDescent="0.2">
      <c r="B130" s="13">
        <f t="shared" si="17"/>
        <v>48945</v>
      </c>
      <c r="C130" s="19">
        <f t="shared" si="11"/>
        <v>0</v>
      </c>
      <c r="D130" s="3" t="e">
        <f t="shared" si="18"/>
        <v>#NUM!</v>
      </c>
      <c r="E130" s="12" t="e">
        <f t="shared" si="20"/>
        <v>#NUM!</v>
      </c>
      <c r="F130" s="3" t="e">
        <f t="shared" si="12"/>
        <v>#NUM!</v>
      </c>
      <c r="G130" s="12" t="e">
        <f t="shared" si="13"/>
        <v>#NUM!</v>
      </c>
      <c r="H130" s="28" t="e">
        <f>MAX(0,PODSUMOWANIE!$C$9)+'Kredyt po Refinansie'!H130</f>
        <v>#NUM!</v>
      </c>
      <c r="I130" s="3" t="e">
        <f t="shared" si="14"/>
        <v>#NUM!</v>
      </c>
      <c r="J130" s="3" t="e">
        <f t="shared" si="21"/>
        <v>#NUM!</v>
      </c>
      <c r="K130" s="5">
        <f t="shared" si="19"/>
        <v>121</v>
      </c>
      <c r="L130" s="3" t="e">
        <f t="shared" si="15"/>
        <v>#NUM!</v>
      </c>
      <c r="M130" s="12" t="e">
        <f t="shared" si="16"/>
        <v>#NUM!</v>
      </c>
      <c r="N130" s="24"/>
      <c r="O130" s="24"/>
      <c r="P130" s="24"/>
    </row>
    <row r="131" spans="2:16" x14ac:dyDescent="0.2">
      <c r="B131" s="13">
        <f t="shared" si="17"/>
        <v>48976</v>
      </c>
      <c r="C131" s="19">
        <f t="shared" si="11"/>
        <v>0</v>
      </c>
      <c r="D131" s="3" t="e">
        <f t="shared" si="18"/>
        <v>#NUM!</v>
      </c>
      <c r="E131" s="12" t="e">
        <f t="shared" si="20"/>
        <v>#NUM!</v>
      </c>
      <c r="F131" s="3" t="e">
        <f t="shared" si="12"/>
        <v>#NUM!</v>
      </c>
      <c r="G131" s="12" t="e">
        <f t="shared" si="13"/>
        <v>#NUM!</v>
      </c>
      <c r="H131" s="28" t="e">
        <f>MAX(0,PODSUMOWANIE!$C$9)+'Kredyt po Refinansie'!H131</f>
        <v>#NUM!</v>
      </c>
      <c r="I131" s="3" t="e">
        <f t="shared" si="14"/>
        <v>#NUM!</v>
      </c>
      <c r="J131" s="3" t="e">
        <f t="shared" si="21"/>
        <v>#NUM!</v>
      </c>
      <c r="K131" s="5">
        <f t="shared" si="19"/>
        <v>122</v>
      </c>
      <c r="L131" s="3" t="e">
        <f t="shared" si="15"/>
        <v>#NUM!</v>
      </c>
      <c r="M131" s="12" t="e">
        <f t="shared" si="16"/>
        <v>#NUM!</v>
      </c>
      <c r="N131" s="24"/>
      <c r="O131" s="24"/>
      <c r="P131" s="24"/>
    </row>
    <row r="132" spans="2:16" x14ac:dyDescent="0.2">
      <c r="B132" s="13">
        <f t="shared" si="17"/>
        <v>49004</v>
      </c>
      <c r="C132" s="19">
        <f t="shared" si="11"/>
        <v>0</v>
      </c>
      <c r="D132" s="3" t="e">
        <f t="shared" si="18"/>
        <v>#NUM!</v>
      </c>
      <c r="E132" s="12" t="e">
        <f t="shared" si="20"/>
        <v>#NUM!</v>
      </c>
      <c r="F132" s="3" t="e">
        <f t="shared" si="12"/>
        <v>#NUM!</v>
      </c>
      <c r="G132" s="12" t="e">
        <f t="shared" si="13"/>
        <v>#NUM!</v>
      </c>
      <c r="H132" s="28" t="e">
        <f>MAX(0,PODSUMOWANIE!$C$9)+'Kredyt po Refinansie'!H132</f>
        <v>#NUM!</v>
      </c>
      <c r="I132" s="3" t="e">
        <f t="shared" si="14"/>
        <v>#NUM!</v>
      </c>
      <c r="J132" s="3" t="e">
        <f t="shared" si="21"/>
        <v>#NUM!</v>
      </c>
      <c r="K132" s="5">
        <f t="shared" si="19"/>
        <v>123</v>
      </c>
      <c r="L132" s="3" t="e">
        <f t="shared" si="15"/>
        <v>#NUM!</v>
      </c>
      <c r="M132" s="12" t="e">
        <f t="shared" si="16"/>
        <v>#NUM!</v>
      </c>
      <c r="N132" s="24"/>
      <c r="O132" s="24"/>
      <c r="P132" s="24"/>
    </row>
    <row r="133" spans="2:16" x14ac:dyDescent="0.2">
      <c r="B133" s="13">
        <f t="shared" si="17"/>
        <v>49035</v>
      </c>
      <c r="C133" s="19">
        <f t="shared" si="11"/>
        <v>0</v>
      </c>
      <c r="D133" s="3" t="e">
        <f t="shared" si="18"/>
        <v>#NUM!</v>
      </c>
      <c r="E133" s="12" t="e">
        <f t="shared" si="20"/>
        <v>#NUM!</v>
      </c>
      <c r="F133" s="3" t="e">
        <f t="shared" si="12"/>
        <v>#NUM!</v>
      </c>
      <c r="G133" s="12" t="e">
        <f t="shared" si="13"/>
        <v>#NUM!</v>
      </c>
      <c r="H133" s="28" t="e">
        <f>MAX(0,PODSUMOWANIE!$C$9)+'Kredyt po Refinansie'!H133</f>
        <v>#NUM!</v>
      </c>
      <c r="I133" s="3" t="e">
        <f t="shared" si="14"/>
        <v>#NUM!</v>
      </c>
      <c r="J133" s="3" t="e">
        <f t="shared" si="21"/>
        <v>#NUM!</v>
      </c>
      <c r="K133" s="5">
        <f t="shared" si="19"/>
        <v>124</v>
      </c>
      <c r="L133" s="3" t="e">
        <f t="shared" si="15"/>
        <v>#NUM!</v>
      </c>
      <c r="M133" s="12" t="e">
        <f t="shared" si="16"/>
        <v>#NUM!</v>
      </c>
      <c r="N133" s="24"/>
      <c r="O133" s="24"/>
      <c r="P133" s="24"/>
    </row>
    <row r="134" spans="2:16" x14ac:dyDescent="0.2">
      <c r="B134" s="13">
        <f t="shared" si="17"/>
        <v>49065</v>
      </c>
      <c r="C134" s="19">
        <f t="shared" si="11"/>
        <v>0</v>
      </c>
      <c r="D134" s="3" t="e">
        <f t="shared" si="18"/>
        <v>#NUM!</v>
      </c>
      <c r="E134" s="12" t="e">
        <f t="shared" si="20"/>
        <v>#NUM!</v>
      </c>
      <c r="F134" s="3" t="e">
        <f t="shared" si="12"/>
        <v>#NUM!</v>
      </c>
      <c r="G134" s="12" t="e">
        <f t="shared" si="13"/>
        <v>#NUM!</v>
      </c>
      <c r="H134" s="28" t="e">
        <f>MAX(0,PODSUMOWANIE!$C$9)+'Kredyt po Refinansie'!H134</f>
        <v>#NUM!</v>
      </c>
      <c r="I134" s="3" t="e">
        <f t="shared" si="14"/>
        <v>#NUM!</v>
      </c>
      <c r="J134" s="3" t="e">
        <f t="shared" si="21"/>
        <v>#NUM!</v>
      </c>
      <c r="K134" s="5">
        <f t="shared" si="19"/>
        <v>125</v>
      </c>
      <c r="L134" s="3" t="e">
        <f t="shared" si="15"/>
        <v>#NUM!</v>
      </c>
      <c r="M134" s="12" t="e">
        <f t="shared" si="16"/>
        <v>#NUM!</v>
      </c>
      <c r="N134" s="24"/>
      <c r="O134" s="24"/>
      <c r="P134" s="24"/>
    </row>
    <row r="135" spans="2:16" x14ac:dyDescent="0.2">
      <c r="B135" s="13">
        <f t="shared" si="17"/>
        <v>49096</v>
      </c>
      <c r="C135" s="19">
        <f t="shared" si="11"/>
        <v>0</v>
      </c>
      <c r="D135" s="3" t="e">
        <f t="shared" si="18"/>
        <v>#NUM!</v>
      </c>
      <c r="E135" s="12" t="e">
        <f t="shared" si="20"/>
        <v>#NUM!</v>
      </c>
      <c r="F135" s="3" t="e">
        <f t="shared" si="12"/>
        <v>#NUM!</v>
      </c>
      <c r="G135" s="12" t="e">
        <f t="shared" si="13"/>
        <v>#NUM!</v>
      </c>
      <c r="H135" s="28" t="e">
        <f>MAX(0,PODSUMOWANIE!$C$9)+'Kredyt po Refinansie'!H135</f>
        <v>#NUM!</v>
      </c>
      <c r="I135" s="3" t="e">
        <f t="shared" si="14"/>
        <v>#NUM!</v>
      </c>
      <c r="J135" s="3" t="e">
        <f t="shared" si="21"/>
        <v>#NUM!</v>
      </c>
      <c r="K135" s="5">
        <f t="shared" si="19"/>
        <v>126</v>
      </c>
      <c r="L135" s="3" t="e">
        <f t="shared" si="15"/>
        <v>#NUM!</v>
      </c>
      <c r="M135" s="12" t="e">
        <f t="shared" si="16"/>
        <v>#NUM!</v>
      </c>
      <c r="N135" s="24"/>
      <c r="O135" s="24"/>
      <c r="P135" s="24"/>
    </row>
    <row r="136" spans="2:16" x14ac:dyDescent="0.2">
      <c r="B136" s="13">
        <f t="shared" si="17"/>
        <v>49126</v>
      </c>
      <c r="C136" s="19">
        <f t="shared" si="11"/>
        <v>0</v>
      </c>
      <c r="D136" s="3" t="e">
        <f t="shared" si="18"/>
        <v>#NUM!</v>
      </c>
      <c r="E136" s="12" t="e">
        <f t="shared" si="20"/>
        <v>#NUM!</v>
      </c>
      <c r="F136" s="3" t="e">
        <f t="shared" si="12"/>
        <v>#NUM!</v>
      </c>
      <c r="G136" s="12" t="e">
        <f t="shared" si="13"/>
        <v>#NUM!</v>
      </c>
      <c r="H136" s="28" t="e">
        <f>MAX(0,PODSUMOWANIE!$C$9)+'Kredyt po Refinansie'!H136</f>
        <v>#NUM!</v>
      </c>
      <c r="I136" s="3" t="e">
        <f t="shared" si="14"/>
        <v>#NUM!</v>
      </c>
      <c r="J136" s="3" t="e">
        <f t="shared" si="21"/>
        <v>#NUM!</v>
      </c>
      <c r="K136" s="5">
        <f t="shared" si="19"/>
        <v>127</v>
      </c>
      <c r="L136" s="3" t="e">
        <f t="shared" si="15"/>
        <v>#NUM!</v>
      </c>
      <c r="M136" s="12" t="e">
        <f t="shared" si="16"/>
        <v>#NUM!</v>
      </c>
      <c r="N136" s="24"/>
      <c r="O136" s="24"/>
      <c r="P136" s="24"/>
    </row>
    <row r="137" spans="2:16" x14ac:dyDescent="0.2">
      <c r="B137" s="13">
        <f t="shared" si="17"/>
        <v>49157</v>
      </c>
      <c r="C137" s="19">
        <f t="shared" si="11"/>
        <v>0</v>
      </c>
      <c r="D137" s="3" t="e">
        <f t="shared" si="18"/>
        <v>#NUM!</v>
      </c>
      <c r="E137" s="12" t="e">
        <f t="shared" si="20"/>
        <v>#NUM!</v>
      </c>
      <c r="F137" s="3" t="e">
        <f t="shared" si="12"/>
        <v>#NUM!</v>
      </c>
      <c r="G137" s="12" t="e">
        <f t="shared" si="13"/>
        <v>#NUM!</v>
      </c>
      <c r="H137" s="28" t="e">
        <f>MAX(0,PODSUMOWANIE!$C$9)+'Kredyt po Refinansie'!H137</f>
        <v>#NUM!</v>
      </c>
      <c r="I137" s="3" t="e">
        <f t="shared" si="14"/>
        <v>#NUM!</v>
      </c>
      <c r="J137" s="3" t="e">
        <f t="shared" si="21"/>
        <v>#NUM!</v>
      </c>
      <c r="K137" s="5">
        <f t="shared" si="19"/>
        <v>128</v>
      </c>
      <c r="L137" s="3" t="e">
        <f t="shared" si="15"/>
        <v>#NUM!</v>
      </c>
      <c r="M137" s="12" t="e">
        <f t="shared" si="16"/>
        <v>#NUM!</v>
      </c>
      <c r="N137" s="24"/>
      <c r="O137" s="24"/>
      <c r="P137" s="24"/>
    </row>
    <row r="138" spans="2:16" x14ac:dyDescent="0.2">
      <c r="B138" s="13">
        <f t="shared" si="17"/>
        <v>49188</v>
      </c>
      <c r="C138" s="19">
        <f t="shared" si="11"/>
        <v>0</v>
      </c>
      <c r="D138" s="3" t="e">
        <f t="shared" si="18"/>
        <v>#NUM!</v>
      </c>
      <c r="E138" s="12" t="e">
        <f t="shared" si="20"/>
        <v>#NUM!</v>
      </c>
      <c r="F138" s="3" t="e">
        <f t="shared" si="12"/>
        <v>#NUM!</v>
      </c>
      <c r="G138" s="12" t="e">
        <f t="shared" si="13"/>
        <v>#NUM!</v>
      </c>
      <c r="H138" s="28" t="e">
        <f>MAX(0,PODSUMOWANIE!$C$9)+'Kredyt po Refinansie'!H138</f>
        <v>#NUM!</v>
      </c>
      <c r="I138" s="3" t="e">
        <f t="shared" si="14"/>
        <v>#NUM!</v>
      </c>
      <c r="J138" s="3" t="e">
        <f t="shared" si="21"/>
        <v>#NUM!</v>
      </c>
      <c r="K138" s="5">
        <f t="shared" si="19"/>
        <v>129</v>
      </c>
      <c r="L138" s="3" t="e">
        <f t="shared" si="15"/>
        <v>#NUM!</v>
      </c>
      <c r="M138" s="12" t="e">
        <f t="shared" si="16"/>
        <v>#NUM!</v>
      </c>
      <c r="N138" s="24"/>
      <c r="O138" s="24"/>
      <c r="P138" s="24"/>
    </row>
    <row r="139" spans="2:16" x14ac:dyDescent="0.2">
      <c r="B139" s="13">
        <f t="shared" si="17"/>
        <v>49218</v>
      </c>
      <c r="C139" s="19">
        <f t="shared" ref="C139:C202" si="22">$D$4</f>
        <v>0</v>
      </c>
      <c r="D139" s="3" t="e">
        <f t="shared" si="18"/>
        <v>#NUM!</v>
      </c>
      <c r="E139" s="12" t="e">
        <f t="shared" si="20"/>
        <v>#NUM!</v>
      </c>
      <c r="F139" s="3" t="e">
        <f t="shared" ref="F139:F202" si="23">D139*C139/12</f>
        <v>#NUM!</v>
      </c>
      <c r="G139" s="12" t="e">
        <f t="shared" ref="G139:G202" si="24">MIN(E139-F139,D139)</f>
        <v>#NUM!</v>
      </c>
      <c r="H139" s="28" t="e">
        <f>MAX(0,PODSUMOWANIE!$C$9)+'Kredyt po Refinansie'!H139</f>
        <v>#NUM!</v>
      </c>
      <c r="I139" s="3" t="e">
        <f t="shared" ref="I139:I202" si="25">IF(H139=0,0,MAX(IF(H139&gt;0,D139*0.005,0),300))</f>
        <v>#NUM!</v>
      </c>
      <c r="J139" s="3" t="e">
        <f t="shared" si="21"/>
        <v>#NUM!</v>
      </c>
      <c r="K139" s="5">
        <f t="shared" si="19"/>
        <v>130</v>
      </c>
      <c r="L139" s="3" t="e">
        <f t="shared" ref="L139:L202" si="26">L138+F139</f>
        <v>#NUM!</v>
      </c>
      <c r="M139" s="12" t="e">
        <f t="shared" ref="M139:M202" si="27">M138+G139+H139</f>
        <v>#NUM!</v>
      </c>
      <c r="N139" s="24"/>
      <c r="O139" s="24"/>
      <c r="P139" s="24"/>
    </row>
    <row r="140" spans="2:16" x14ac:dyDescent="0.2">
      <c r="B140" s="13">
        <f t="shared" ref="B140:B203" si="28">EDATE(B139,1)</f>
        <v>49249</v>
      </c>
      <c r="C140" s="19">
        <f t="shared" si="22"/>
        <v>0</v>
      </c>
      <c r="D140" s="3" t="e">
        <f t="shared" ref="D140:D203" si="29">IF(J139&lt;=0,0,J139)</f>
        <v>#NUM!</v>
      </c>
      <c r="E140" s="12" t="e">
        <f t="shared" si="20"/>
        <v>#NUM!</v>
      </c>
      <c r="F140" s="3" t="e">
        <f t="shared" si="23"/>
        <v>#NUM!</v>
      </c>
      <c r="G140" s="12" t="e">
        <f t="shared" si="24"/>
        <v>#NUM!</v>
      </c>
      <c r="H140" s="28" t="e">
        <f>MAX(0,PODSUMOWANIE!$C$9)+'Kredyt po Refinansie'!H140</f>
        <v>#NUM!</v>
      </c>
      <c r="I140" s="3" t="e">
        <f t="shared" si="25"/>
        <v>#NUM!</v>
      </c>
      <c r="J140" s="3" t="e">
        <f t="shared" si="21"/>
        <v>#NUM!</v>
      </c>
      <c r="K140" s="5">
        <f t="shared" ref="K140:K203" si="30">K139+1</f>
        <v>131</v>
      </c>
      <c r="L140" s="3" t="e">
        <f t="shared" si="26"/>
        <v>#NUM!</v>
      </c>
      <c r="M140" s="12" t="e">
        <f t="shared" si="27"/>
        <v>#NUM!</v>
      </c>
      <c r="N140" s="24"/>
      <c r="O140" s="24"/>
      <c r="P140" s="24"/>
    </row>
    <row r="141" spans="2:16" x14ac:dyDescent="0.2">
      <c r="B141" s="13">
        <f t="shared" si="28"/>
        <v>49279</v>
      </c>
      <c r="C141" s="19">
        <f t="shared" si="22"/>
        <v>0</v>
      </c>
      <c r="D141" s="3" t="e">
        <f t="shared" si="29"/>
        <v>#NUM!</v>
      </c>
      <c r="E141" s="12" t="e">
        <f t="shared" ref="E141:E204" si="31">IF(J140&lt;=0,0,-PMT(C141/12,$D$6,$D$3))</f>
        <v>#NUM!</v>
      </c>
      <c r="F141" s="3" t="e">
        <f t="shared" si="23"/>
        <v>#NUM!</v>
      </c>
      <c r="G141" s="12" t="e">
        <f t="shared" si="24"/>
        <v>#NUM!</v>
      </c>
      <c r="H141" s="28" t="e">
        <f>MAX(0,PODSUMOWANIE!$C$9)+'Kredyt po Refinansie'!H141</f>
        <v>#NUM!</v>
      </c>
      <c r="I141" s="3" t="e">
        <f t="shared" si="25"/>
        <v>#NUM!</v>
      </c>
      <c r="J141" s="3" t="e">
        <f t="shared" si="21"/>
        <v>#NUM!</v>
      </c>
      <c r="K141" s="5">
        <f t="shared" si="30"/>
        <v>132</v>
      </c>
      <c r="L141" s="3" t="e">
        <f t="shared" si="26"/>
        <v>#NUM!</v>
      </c>
      <c r="M141" s="12" t="e">
        <f t="shared" si="27"/>
        <v>#NUM!</v>
      </c>
      <c r="N141" s="24"/>
      <c r="O141" s="24"/>
      <c r="P141" s="24"/>
    </row>
    <row r="142" spans="2:16" x14ac:dyDescent="0.2">
      <c r="B142" s="13">
        <f t="shared" si="28"/>
        <v>49310</v>
      </c>
      <c r="C142" s="19">
        <f t="shared" si="22"/>
        <v>0</v>
      </c>
      <c r="D142" s="3" t="e">
        <f t="shared" si="29"/>
        <v>#NUM!</v>
      </c>
      <c r="E142" s="12" t="e">
        <f t="shared" si="31"/>
        <v>#NUM!</v>
      </c>
      <c r="F142" s="3" t="e">
        <f t="shared" si="23"/>
        <v>#NUM!</v>
      </c>
      <c r="G142" s="12" t="e">
        <f t="shared" si="24"/>
        <v>#NUM!</v>
      </c>
      <c r="H142" s="28" t="e">
        <f>MAX(0,PODSUMOWANIE!$C$9)+'Kredyt po Refinansie'!H142</f>
        <v>#NUM!</v>
      </c>
      <c r="I142" s="3" t="e">
        <f t="shared" si="25"/>
        <v>#NUM!</v>
      </c>
      <c r="J142" s="3" t="e">
        <f t="shared" ref="J142:J205" si="32">D142-G142-H142</f>
        <v>#NUM!</v>
      </c>
      <c r="K142" s="5">
        <f t="shared" si="30"/>
        <v>133</v>
      </c>
      <c r="L142" s="3" t="e">
        <f t="shared" si="26"/>
        <v>#NUM!</v>
      </c>
      <c r="M142" s="12" t="e">
        <f t="shared" si="27"/>
        <v>#NUM!</v>
      </c>
      <c r="N142" s="24"/>
      <c r="O142" s="24"/>
      <c r="P142" s="24"/>
    </row>
    <row r="143" spans="2:16" x14ac:dyDescent="0.2">
      <c r="B143" s="13">
        <f t="shared" si="28"/>
        <v>49341</v>
      </c>
      <c r="C143" s="19">
        <f t="shared" si="22"/>
        <v>0</v>
      </c>
      <c r="D143" s="3" t="e">
        <f t="shared" si="29"/>
        <v>#NUM!</v>
      </c>
      <c r="E143" s="12" t="e">
        <f t="shared" si="31"/>
        <v>#NUM!</v>
      </c>
      <c r="F143" s="3" t="e">
        <f t="shared" si="23"/>
        <v>#NUM!</v>
      </c>
      <c r="G143" s="12" t="e">
        <f t="shared" si="24"/>
        <v>#NUM!</v>
      </c>
      <c r="H143" s="28" t="e">
        <f>MAX(0,PODSUMOWANIE!$C$9)+'Kredyt po Refinansie'!H143</f>
        <v>#NUM!</v>
      </c>
      <c r="I143" s="3" t="e">
        <f t="shared" si="25"/>
        <v>#NUM!</v>
      </c>
      <c r="J143" s="3" t="e">
        <f t="shared" si="32"/>
        <v>#NUM!</v>
      </c>
      <c r="K143" s="5">
        <f t="shared" si="30"/>
        <v>134</v>
      </c>
      <c r="L143" s="3" t="e">
        <f t="shared" si="26"/>
        <v>#NUM!</v>
      </c>
      <c r="M143" s="12" t="e">
        <f t="shared" si="27"/>
        <v>#NUM!</v>
      </c>
      <c r="N143" s="24"/>
      <c r="O143" s="24"/>
      <c r="P143" s="24"/>
    </row>
    <row r="144" spans="2:16" x14ac:dyDescent="0.2">
      <c r="B144" s="13">
        <f t="shared" si="28"/>
        <v>49369</v>
      </c>
      <c r="C144" s="19">
        <f t="shared" si="22"/>
        <v>0</v>
      </c>
      <c r="D144" s="3" t="e">
        <f t="shared" si="29"/>
        <v>#NUM!</v>
      </c>
      <c r="E144" s="12" t="e">
        <f t="shared" si="31"/>
        <v>#NUM!</v>
      </c>
      <c r="F144" s="3" t="e">
        <f t="shared" si="23"/>
        <v>#NUM!</v>
      </c>
      <c r="G144" s="12" t="e">
        <f t="shared" si="24"/>
        <v>#NUM!</v>
      </c>
      <c r="H144" s="28" t="e">
        <f>MAX(0,PODSUMOWANIE!$C$9)+'Kredyt po Refinansie'!H144</f>
        <v>#NUM!</v>
      </c>
      <c r="I144" s="3" t="e">
        <f t="shared" si="25"/>
        <v>#NUM!</v>
      </c>
      <c r="J144" s="3" t="e">
        <f t="shared" si="32"/>
        <v>#NUM!</v>
      </c>
      <c r="K144" s="5">
        <f t="shared" si="30"/>
        <v>135</v>
      </c>
      <c r="L144" s="3" t="e">
        <f t="shared" si="26"/>
        <v>#NUM!</v>
      </c>
      <c r="M144" s="12" t="e">
        <f t="shared" si="27"/>
        <v>#NUM!</v>
      </c>
      <c r="N144" s="24"/>
      <c r="O144" s="24"/>
      <c r="P144" s="24"/>
    </row>
    <row r="145" spans="2:16" x14ac:dyDescent="0.2">
      <c r="B145" s="13">
        <f t="shared" si="28"/>
        <v>49400</v>
      </c>
      <c r="C145" s="19">
        <f t="shared" si="22"/>
        <v>0</v>
      </c>
      <c r="D145" s="3" t="e">
        <f t="shared" si="29"/>
        <v>#NUM!</v>
      </c>
      <c r="E145" s="12" t="e">
        <f t="shared" si="31"/>
        <v>#NUM!</v>
      </c>
      <c r="F145" s="3" t="e">
        <f t="shared" si="23"/>
        <v>#NUM!</v>
      </c>
      <c r="G145" s="12" t="e">
        <f t="shared" si="24"/>
        <v>#NUM!</v>
      </c>
      <c r="H145" s="28" t="e">
        <f>MAX(0,PODSUMOWANIE!$C$9)+'Kredyt po Refinansie'!H145</f>
        <v>#NUM!</v>
      </c>
      <c r="I145" s="3" t="e">
        <f t="shared" si="25"/>
        <v>#NUM!</v>
      </c>
      <c r="J145" s="3" t="e">
        <f t="shared" si="32"/>
        <v>#NUM!</v>
      </c>
      <c r="K145" s="5">
        <f t="shared" si="30"/>
        <v>136</v>
      </c>
      <c r="L145" s="3" t="e">
        <f t="shared" si="26"/>
        <v>#NUM!</v>
      </c>
      <c r="M145" s="12" t="e">
        <f t="shared" si="27"/>
        <v>#NUM!</v>
      </c>
      <c r="N145" s="24"/>
      <c r="O145" s="24"/>
      <c r="P145" s="24"/>
    </row>
    <row r="146" spans="2:16" x14ac:dyDescent="0.2">
      <c r="B146" s="13">
        <f t="shared" si="28"/>
        <v>49430</v>
      </c>
      <c r="C146" s="19">
        <f t="shared" si="22"/>
        <v>0</v>
      </c>
      <c r="D146" s="3" t="e">
        <f t="shared" si="29"/>
        <v>#NUM!</v>
      </c>
      <c r="E146" s="12" t="e">
        <f t="shared" si="31"/>
        <v>#NUM!</v>
      </c>
      <c r="F146" s="3" t="e">
        <f t="shared" si="23"/>
        <v>#NUM!</v>
      </c>
      <c r="G146" s="12" t="e">
        <f t="shared" si="24"/>
        <v>#NUM!</v>
      </c>
      <c r="H146" s="28" t="e">
        <f>MAX(0,PODSUMOWANIE!$C$9)+'Kredyt po Refinansie'!H146</f>
        <v>#NUM!</v>
      </c>
      <c r="I146" s="3" t="e">
        <f t="shared" si="25"/>
        <v>#NUM!</v>
      </c>
      <c r="J146" s="3" t="e">
        <f t="shared" si="32"/>
        <v>#NUM!</v>
      </c>
      <c r="K146" s="5">
        <f t="shared" si="30"/>
        <v>137</v>
      </c>
      <c r="L146" s="3" t="e">
        <f t="shared" si="26"/>
        <v>#NUM!</v>
      </c>
      <c r="M146" s="12" t="e">
        <f t="shared" si="27"/>
        <v>#NUM!</v>
      </c>
      <c r="N146" s="24"/>
      <c r="O146" s="24"/>
      <c r="P146" s="24"/>
    </row>
    <row r="147" spans="2:16" x14ac:dyDescent="0.2">
      <c r="B147" s="13">
        <f t="shared" si="28"/>
        <v>49461</v>
      </c>
      <c r="C147" s="19">
        <f t="shared" si="22"/>
        <v>0</v>
      </c>
      <c r="D147" s="3" t="e">
        <f t="shared" si="29"/>
        <v>#NUM!</v>
      </c>
      <c r="E147" s="12" t="e">
        <f t="shared" si="31"/>
        <v>#NUM!</v>
      </c>
      <c r="F147" s="3" t="e">
        <f t="shared" si="23"/>
        <v>#NUM!</v>
      </c>
      <c r="G147" s="12" t="e">
        <f t="shared" si="24"/>
        <v>#NUM!</v>
      </c>
      <c r="H147" s="28" t="e">
        <f>MAX(0,PODSUMOWANIE!$C$9)+'Kredyt po Refinansie'!H147</f>
        <v>#NUM!</v>
      </c>
      <c r="I147" s="3" t="e">
        <f t="shared" si="25"/>
        <v>#NUM!</v>
      </c>
      <c r="J147" s="3" t="e">
        <f t="shared" si="32"/>
        <v>#NUM!</v>
      </c>
      <c r="K147" s="5">
        <f t="shared" si="30"/>
        <v>138</v>
      </c>
      <c r="L147" s="3" t="e">
        <f t="shared" si="26"/>
        <v>#NUM!</v>
      </c>
      <c r="M147" s="12" t="e">
        <f t="shared" si="27"/>
        <v>#NUM!</v>
      </c>
      <c r="N147" s="24"/>
      <c r="O147" s="24"/>
      <c r="P147" s="24"/>
    </row>
    <row r="148" spans="2:16" x14ac:dyDescent="0.2">
      <c r="B148" s="13">
        <f t="shared" si="28"/>
        <v>49491</v>
      </c>
      <c r="C148" s="19">
        <f t="shared" si="22"/>
        <v>0</v>
      </c>
      <c r="D148" s="3" t="e">
        <f t="shared" si="29"/>
        <v>#NUM!</v>
      </c>
      <c r="E148" s="12" t="e">
        <f t="shared" si="31"/>
        <v>#NUM!</v>
      </c>
      <c r="F148" s="3" t="e">
        <f t="shared" si="23"/>
        <v>#NUM!</v>
      </c>
      <c r="G148" s="12" t="e">
        <f t="shared" si="24"/>
        <v>#NUM!</v>
      </c>
      <c r="H148" s="28" t="e">
        <f>MAX(0,PODSUMOWANIE!$C$9)+'Kredyt po Refinansie'!H148</f>
        <v>#NUM!</v>
      </c>
      <c r="I148" s="3" t="e">
        <f t="shared" si="25"/>
        <v>#NUM!</v>
      </c>
      <c r="J148" s="3" t="e">
        <f t="shared" si="32"/>
        <v>#NUM!</v>
      </c>
      <c r="K148" s="5">
        <f t="shared" si="30"/>
        <v>139</v>
      </c>
      <c r="L148" s="3" t="e">
        <f t="shared" si="26"/>
        <v>#NUM!</v>
      </c>
      <c r="M148" s="12" t="e">
        <f t="shared" si="27"/>
        <v>#NUM!</v>
      </c>
      <c r="N148" s="24"/>
      <c r="O148" s="24"/>
      <c r="P148" s="24"/>
    </row>
    <row r="149" spans="2:16" x14ac:dyDescent="0.2">
      <c r="B149" s="13">
        <f t="shared" si="28"/>
        <v>49522</v>
      </c>
      <c r="C149" s="19">
        <f t="shared" si="22"/>
        <v>0</v>
      </c>
      <c r="D149" s="3" t="e">
        <f t="shared" si="29"/>
        <v>#NUM!</v>
      </c>
      <c r="E149" s="12" t="e">
        <f t="shared" si="31"/>
        <v>#NUM!</v>
      </c>
      <c r="F149" s="3" t="e">
        <f t="shared" si="23"/>
        <v>#NUM!</v>
      </c>
      <c r="G149" s="12" t="e">
        <f t="shared" si="24"/>
        <v>#NUM!</v>
      </c>
      <c r="H149" s="28" t="e">
        <f>MAX(0,PODSUMOWANIE!$C$9)+'Kredyt po Refinansie'!H149</f>
        <v>#NUM!</v>
      </c>
      <c r="I149" s="3" t="e">
        <f t="shared" si="25"/>
        <v>#NUM!</v>
      </c>
      <c r="J149" s="3" t="e">
        <f t="shared" si="32"/>
        <v>#NUM!</v>
      </c>
      <c r="K149" s="5">
        <f t="shared" si="30"/>
        <v>140</v>
      </c>
      <c r="L149" s="3" t="e">
        <f t="shared" si="26"/>
        <v>#NUM!</v>
      </c>
      <c r="M149" s="12" t="e">
        <f t="shared" si="27"/>
        <v>#NUM!</v>
      </c>
      <c r="N149" s="24"/>
      <c r="O149" s="24"/>
      <c r="P149" s="24"/>
    </row>
    <row r="150" spans="2:16" x14ac:dyDescent="0.2">
      <c r="B150" s="13">
        <f t="shared" si="28"/>
        <v>49553</v>
      </c>
      <c r="C150" s="19">
        <f t="shared" si="22"/>
        <v>0</v>
      </c>
      <c r="D150" s="3" t="e">
        <f t="shared" si="29"/>
        <v>#NUM!</v>
      </c>
      <c r="E150" s="12" t="e">
        <f t="shared" si="31"/>
        <v>#NUM!</v>
      </c>
      <c r="F150" s="3" t="e">
        <f t="shared" si="23"/>
        <v>#NUM!</v>
      </c>
      <c r="G150" s="12" t="e">
        <f t="shared" si="24"/>
        <v>#NUM!</v>
      </c>
      <c r="H150" s="28" t="e">
        <f>MAX(0,PODSUMOWANIE!$C$9)+'Kredyt po Refinansie'!H150</f>
        <v>#NUM!</v>
      </c>
      <c r="I150" s="3" t="e">
        <f t="shared" si="25"/>
        <v>#NUM!</v>
      </c>
      <c r="J150" s="3" t="e">
        <f t="shared" si="32"/>
        <v>#NUM!</v>
      </c>
      <c r="K150" s="5">
        <f t="shared" si="30"/>
        <v>141</v>
      </c>
      <c r="L150" s="3" t="e">
        <f t="shared" si="26"/>
        <v>#NUM!</v>
      </c>
      <c r="M150" s="12" t="e">
        <f t="shared" si="27"/>
        <v>#NUM!</v>
      </c>
      <c r="N150" s="24"/>
      <c r="O150" s="24"/>
      <c r="P150" s="24"/>
    </row>
    <row r="151" spans="2:16" x14ac:dyDescent="0.2">
      <c r="B151" s="13">
        <f t="shared" si="28"/>
        <v>49583</v>
      </c>
      <c r="C151" s="19">
        <f t="shared" si="22"/>
        <v>0</v>
      </c>
      <c r="D151" s="3" t="e">
        <f t="shared" si="29"/>
        <v>#NUM!</v>
      </c>
      <c r="E151" s="12" t="e">
        <f t="shared" si="31"/>
        <v>#NUM!</v>
      </c>
      <c r="F151" s="3" t="e">
        <f t="shared" si="23"/>
        <v>#NUM!</v>
      </c>
      <c r="G151" s="12" t="e">
        <f t="shared" si="24"/>
        <v>#NUM!</v>
      </c>
      <c r="H151" s="28" t="e">
        <f>MAX(0,PODSUMOWANIE!$C$9)+'Kredyt po Refinansie'!H151</f>
        <v>#NUM!</v>
      </c>
      <c r="I151" s="3" t="e">
        <f t="shared" si="25"/>
        <v>#NUM!</v>
      </c>
      <c r="J151" s="3" t="e">
        <f t="shared" si="32"/>
        <v>#NUM!</v>
      </c>
      <c r="K151" s="5">
        <f t="shared" si="30"/>
        <v>142</v>
      </c>
      <c r="L151" s="3" t="e">
        <f t="shared" si="26"/>
        <v>#NUM!</v>
      </c>
      <c r="M151" s="12" t="e">
        <f t="shared" si="27"/>
        <v>#NUM!</v>
      </c>
      <c r="N151" s="24"/>
      <c r="O151" s="24"/>
      <c r="P151" s="24"/>
    </row>
    <row r="152" spans="2:16" x14ac:dyDescent="0.2">
      <c r="B152" s="13">
        <f t="shared" si="28"/>
        <v>49614</v>
      </c>
      <c r="C152" s="19">
        <f t="shared" si="22"/>
        <v>0</v>
      </c>
      <c r="D152" s="3" t="e">
        <f t="shared" si="29"/>
        <v>#NUM!</v>
      </c>
      <c r="E152" s="12" t="e">
        <f t="shared" si="31"/>
        <v>#NUM!</v>
      </c>
      <c r="F152" s="3" t="e">
        <f t="shared" si="23"/>
        <v>#NUM!</v>
      </c>
      <c r="G152" s="12" t="e">
        <f t="shared" si="24"/>
        <v>#NUM!</v>
      </c>
      <c r="H152" s="28" t="e">
        <f>MAX(0,PODSUMOWANIE!$C$9)+'Kredyt po Refinansie'!H152</f>
        <v>#NUM!</v>
      </c>
      <c r="I152" s="3" t="e">
        <f t="shared" si="25"/>
        <v>#NUM!</v>
      </c>
      <c r="J152" s="3" t="e">
        <f t="shared" si="32"/>
        <v>#NUM!</v>
      </c>
      <c r="K152" s="5">
        <f t="shared" si="30"/>
        <v>143</v>
      </c>
      <c r="L152" s="3" t="e">
        <f t="shared" si="26"/>
        <v>#NUM!</v>
      </c>
      <c r="M152" s="12" t="e">
        <f t="shared" si="27"/>
        <v>#NUM!</v>
      </c>
      <c r="N152" s="24"/>
      <c r="O152" s="24"/>
      <c r="P152" s="24"/>
    </row>
    <row r="153" spans="2:16" x14ac:dyDescent="0.2">
      <c r="B153" s="13">
        <f t="shared" si="28"/>
        <v>49644</v>
      </c>
      <c r="C153" s="19">
        <f t="shared" si="22"/>
        <v>0</v>
      </c>
      <c r="D153" s="3" t="e">
        <f t="shared" si="29"/>
        <v>#NUM!</v>
      </c>
      <c r="E153" s="12" t="e">
        <f t="shared" si="31"/>
        <v>#NUM!</v>
      </c>
      <c r="F153" s="3" t="e">
        <f t="shared" si="23"/>
        <v>#NUM!</v>
      </c>
      <c r="G153" s="12" t="e">
        <f t="shared" si="24"/>
        <v>#NUM!</v>
      </c>
      <c r="H153" s="28" t="e">
        <f>MAX(0,PODSUMOWANIE!$C$9)+'Kredyt po Refinansie'!H153</f>
        <v>#NUM!</v>
      </c>
      <c r="I153" s="3" t="e">
        <f t="shared" si="25"/>
        <v>#NUM!</v>
      </c>
      <c r="J153" s="3" t="e">
        <f t="shared" si="32"/>
        <v>#NUM!</v>
      </c>
      <c r="K153" s="5">
        <f t="shared" si="30"/>
        <v>144</v>
      </c>
      <c r="L153" s="3" t="e">
        <f t="shared" si="26"/>
        <v>#NUM!</v>
      </c>
      <c r="M153" s="12" t="e">
        <f t="shared" si="27"/>
        <v>#NUM!</v>
      </c>
      <c r="N153" s="24"/>
      <c r="O153" s="24"/>
      <c r="P153" s="24"/>
    </row>
    <row r="154" spans="2:16" x14ac:dyDescent="0.2">
      <c r="B154" s="13">
        <f t="shared" si="28"/>
        <v>49675</v>
      </c>
      <c r="C154" s="19">
        <f t="shared" si="22"/>
        <v>0</v>
      </c>
      <c r="D154" s="3" t="e">
        <f t="shared" si="29"/>
        <v>#NUM!</v>
      </c>
      <c r="E154" s="12" t="e">
        <f t="shared" si="31"/>
        <v>#NUM!</v>
      </c>
      <c r="F154" s="3" t="e">
        <f t="shared" si="23"/>
        <v>#NUM!</v>
      </c>
      <c r="G154" s="12" t="e">
        <f t="shared" si="24"/>
        <v>#NUM!</v>
      </c>
      <c r="H154" s="28" t="e">
        <f>MAX(0,PODSUMOWANIE!$C$9)+'Kredyt po Refinansie'!H154</f>
        <v>#NUM!</v>
      </c>
      <c r="I154" s="3" t="e">
        <f t="shared" si="25"/>
        <v>#NUM!</v>
      </c>
      <c r="J154" s="3" t="e">
        <f t="shared" si="32"/>
        <v>#NUM!</v>
      </c>
      <c r="K154" s="5">
        <f t="shared" si="30"/>
        <v>145</v>
      </c>
      <c r="L154" s="3" t="e">
        <f t="shared" si="26"/>
        <v>#NUM!</v>
      </c>
      <c r="M154" s="12" t="e">
        <f t="shared" si="27"/>
        <v>#NUM!</v>
      </c>
      <c r="N154" s="24"/>
      <c r="O154" s="24"/>
      <c r="P154" s="24"/>
    </row>
    <row r="155" spans="2:16" x14ac:dyDescent="0.2">
      <c r="B155" s="13">
        <f t="shared" si="28"/>
        <v>49706</v>
      </c>
      <c r="C155" s="19">
        <f t="shared" si="22"/>
        <v>0</v>
      </c>
      <c r="D155" s="3" t="e">
        <f t="shared" si="29"/>
        <v>#NUM!</v>
      </c>
      <c r="E155" s="12" t="e">
        <f t="shared" si="31"/>
        <v>#NUM!</v>
      </c>
      <c r="F155" s="3" t="e">
        <f t="shared" si="23"/>
        <v>#NUM!</v>
      </c>
      <c r="G155" s="12" t="e">
        <f t="shared" si="24"/>
        <v>#NUM!</v>
      </c>
      <c r="H155" s="28" t="e">
        <f>MAX(0,PODSUMOWANIE!$C$9)+'Kredyt po Refinansie'!H155</f>
        <v>#NUM!</v>
      </c>
      <c r="I155" s="3" t="e">
        <f t="shared" si="25"/>
        <v>#NUM!</v>
      </c>
      <c r="J155" s="3" t="e">
        <f t="shared" si="32"/>
        <v>#NUM!</v>
      </c>
      <c r="K155" s="5">
        <f t="shared" si="30"/>
        <v>146</v>
      </c>
      <c r="L155" s="3" t="e">
        <f t="shared" si="26"/>
        <v>#NUM!</v>
      </c>
      <c r="M155" s="12" t="e">
        <f t="shared" si="27"/>
        <v>#NUM!</v>
      </c>
      <c r="N155" s="24"/>
      <c r="O155" s="24"/>
      <c r="P155" s="24"/>
    </row>
    <row r="156" spans="2:16" x14ac:dyDescent="0.2">
      <c r="B156" s="13">
        <f t="shared" si="28"/>
        <v>49735</v>
      </c>
      <c r="C156" s="19">
        <f t="shared" si="22"/>
        <v>0</v>
      </c>
      <c r="D156" s="3" t="e">
        <f t="shared" si="29"/>
        <v>#NUM!</v>
      </c>
      <c r="E156" s="12" t="e">
        <f t="shared" si="31"/>
        <v>#NUM!</v>
      </c>
      <c r="F156" s="3" t="e">
        <f t="shared" si="23"/>
        <v>#NUM!</v>
      </c>
      <c r="G156" s="12" t="e">
        <f t="shared" si="24"/>
        <v>#NUM!</v>
      </c>
      <c r="H156" s="28" t="e">
        <f>MAX(0,PODSUMOWANIE!$C$9)+'Kredyt po Refinansie'!H156</f>
        <v>#NUM!</v>
      </c>
      <c r="I156" s="3" t="e">
        <f t="shared" si="25"/>
        <v>#NUM!</v>
      </c>
      <c r="J156" s="3" t="e">
        <f t="shared" si="32"/>
        <v>#NUM!</v>
      </c>
      <c r="K156" s="5">
        <f t="shared" si="30"/>
        <v>147</v>
      </c>
      <c r="L156" s="3" t="e">
        <f t="shared" si="26"/>
        <v>#NUM!</v>
      </c>
      <c r="M156" s="12" t="e">
        <f t="shared" si="27"/>
        <v>#NUM!</v>
      </c>
      <c r="N156" s="24"/>
      <c r="O156" s="24"/>
      <c r="P156" s="24"/>
    </row>
    <row r="157" spans="2:16" x14ac:dyDescent="0.2">
      <c r="B157" s="13">
        <f t="shared" si="28"/>
        <v>49766</v>
      </c>
      <c r="C157" s="19">
        <f t="shared" si="22"/>
        <v>0</v>
      </c>
      <c r="D157" s="3" t="e">
        <f t="shared" si="29"/>
        <v>#NUM!</v>
      </c>
      <c r="E157" s="12" t="e">
        <f t="shared" si="31"/>
        <v>#NUM!</v>
      </c>
      <c r="F157" s="3" t="e">
        <f t="shared" si="23"/>
        <v>#NUM!</v>
      </c>
      <c r="G157" s="12" t="e">
        <f t="shared" si="24"/>
        <v>#NUM!</v>
      </c>
      <c r="H157" s="28" t="e">
        <f>MAX(0,PODSUMOWANIE!$C$9)+'Kredyt po Refinansie'!H157</f>
        <v>#NUM!</v>
      </c>
      <c r="I157" s="3" t="e">
        <f t="shared" si="25"/>
        <v>#NUM!</v>
      </c>
      <c r="J157" s="3" t="e">
        <f t="shared" si="32"/>
        <v>#NUM!</v>
      </c>
      <c r="K157" s="5">
        <f t="shared" si="30"/>
        <v>148</v>
      </c>
      <c r="L157" s="3" t="e">
        <f t="shared" si="26"/>
        <v>#NUM!</v>
      </c>
      <c r="M157" s="12" t="e">
        <f t="shared" si="27"/>
        <v>#NUM!</v>
      </c>
      <c r="N157" s="24"/>
      <c r="O157" s="24"/>
      <c r="P157" s="24"/>
    </row>
    <row r="158" spans="2:16" x14ac:dyDescent="0.2">
      <c r="B158" s="13">
        <f t="shared" si="28"/>
        <v>49796</v>
      </c>
      <c r="C158" s="19">
        <f t="shared" si="22"/>
        <v>0</v>
      </c>
      <c r="D158" s="3" t="e">
        <f t="shared" si="29"/>
        <v>#NUM!</v>
      </c>
      <c r="E158" s="12" t="e">
        <f t="shared" si="31"/>
        <v>#NUM!</v>
      </c>
      <c r="F158" s="3" t="e">
        <f t="shared" si="23"/>
        <v>#NUM!</v>
      </c>
      <c r="G158" s="12" t="e">
        <f t="shared" si="24"/>
        <v>#NUM!</v>
      </c>
      <c r="H158" s="28" t="e">
        <f>MAX(0,PODSUMOWANIE!$C$9)+'Kredyt po Refinansie'!H158</f>
        <v>#NUM!</v>
      </c>
      <c r="I158" s="3" t="e">
        <f t="shared" si="25"/>
        <v>#NUM!</v>
      </c>
      <c r="J158" s="3" t="e">
        <f t="shared" si="32"/>
        <v>#NUM!</v>
      </c>
      <c r="K158" s="5">
        <f t="shared" si="30"/>
        <v>149</v>
      </c>
      <c r="L158" s="3" t="e">
        <f t="shared" si="26"/>
        <v>#NUM!</v>
      </c>
      <c r="M158" s="12" t="e">
        <f t="shared" si="27"/>
        <v>#NUM!</v>
      </c>
      <c r="N158" s="24"/>
      <c r="O158" s="24"/>
      <c r="P158" s="24"/>
    </row>
    <row r="159" spans="2:16" x14ac:dyDescent="0.2">
      <c r="B159" s="13">
        <f t="shared" si="28"/>
        <v>49827</v>
      </c>
      <c r="C159" s="19">
        <f t="shared" si="22"/>
        <v>0</v>
      </c>
      <c r="D159" s="3" t="e">
        <f t="shared" si="29"/>
        <v>#NUM!</v>
      </c>
      <c r="E159" s="12" t="e">
        <f t="shared" si="31"/>
        <v>#NUM!</v>
      </c>
      <c r="F159" s="3" t="e">
        <f t="shared" si="23"/>
        <v>#NUM!</v>
      </c>
      <c r="G159" s="12" t="e">
        <f t="shared" si="24"/>
        <v>#NUM!</v>
      </c>
      <c r="H159" s="28" t="e">
        <f>MAX(0,PODSUMOWANIE!$C$9)+'Kredyt po Refinansie'!H159</f>
        <v>#NUM!</v>
      </c>
      <c r="I159" s="3" t="e">
        <f t="shared" si="25"/>
        <v>#NUM!</v>
      </c>
      <c r="J159" s="3" t="e">
        <f t="shared" si="32"/>
        <v>#NUM!</v>
      </c>
      <c r="K159" s="5">
        <f t="shared" si="30"/>
        <v>150</v>
      </c>
      <c r="L159" s="3" t="e">
        <f t="shared" si="26"/>
        <v>#NUM!</v>
      </c>
      <c r="M159" s="12" t="e">
        <f t="shared" si="27"/>
        <v>#NUM!</v>
      </c>
      <c r="N159" s="24"/>
      <c r="O159" s="24"/>
      <c r="P159" s="24"/>
    </row>
    <row r="160" spans="2:16" x14ac:dyDescent="0.2">
      <c r="B160" s="13">
        <f t="shared" si="28"/>
        <v>49857</v>
      </c>
      <c r="C160" s="19">
        <f t="shared" si="22"/>
        <v>0</v>
      </c>
      <c r="D160" s="3" t="e">
        <f t="shared" si="29"/>
        <v>#NUM!</v>
      </c>
      <c r="E160" s="12" t="e">
        <f t="shared" si="31"/>
        <v>#NUM!</v>
      </c>
      <c r="F160" s="3" t="e">
        <f t="shared" si="23"/>
        <v>#NUM!</v>
      </c>
      <c r="G160" s="12" t="e">
        <f t="shared" si="24"/>
        <v>#NUM!</v>
      </c>
      <c r="H160" s="28" t="e">
        <f>MAX(0,PODSUMOWANIE!$C$9)+'Kredyt po Refinansie'!H160</f>
        <v>#NUM!</v>
      </c>
      <c r="I160" s="3" t="e">
        <f t="shared" si="25"/>
        <v>#NUM!</v>
      </c>
      <c r="J160" s="3" t="e">
        <f t="shared" si="32"/>
        <v>#NUM!</v>
      </c>
      <c r="K160" s="5">
        <f t="shared" si="30"/>
        <v>151</v>
      </c>
      <c r="L160" s="3" t="e">
        <f t="shared" si="26"/>
        <v>#NUM!</v>
      </c>
      <c r="M160" s="12" t="e">
        <f t="shared" si="27"/>
        <v>#NUM!</v>
      </c>
      <c r="N160" s="24"/>
      <c r="O160" s="24"/>
      <c r="P160" s="24"/>
    </row>
    <row r="161" spans="2:16" x14ac:dyDescent="0.2">
      <c r="B161" s="13">
        <f t="shared" si="28"/>
        <v>49888</v>
      </c>
      <c r="C161" s="19">
        <f t="shared" si="22"/>
        <v>0</v>
      </c>
      <c r="D161" s="3" t="e">
        <f t="shared" si="29"/>
        <v>#NUM!</v>
      </c>
      <c r="E161" s="12" t="e">
        <f t="shared" si="31"/>
        <v>#NUM!</v>
      </c>
      <c r="F161" s="3" t="e">
        <f t="shared" si="23"/>
        <v>#NUM!</v>
      </c>
      <c r="G161" s="12" t="e">
        <f t="shared" si="24"/>
        <v>#NUM!</v>
      </c>
      <c r="H161" s="28" t="e">
        <f>MAX(0,PODSUMOWANIE!$C$9)+'Kredyt po Refinansie'!H161</f>
        <v>#NUM!</v>
      </c>
      <c r="I161" s="3" t="e">
        <f t="shared" si="25"/>
        <v>#NUM!</v>
      </c>
      <c r="J161" s="3" t="e">
        <f t="shared" si="32"/>
        <v>#NUM!</v>
      </c>
      <c r="K161" s="5">
        <f t="shared" si="30"/>
        <v>152</v>
      </c>
      <c r="L161" s="3" t="e">
        <f t="shared" si="26"/>
        <v>#NUM!</v>
      </c>
      <c r="M161" s="12" t="e">
        <f t="shared" si="27"/>
        <v>#NUM!</v>
      </c>
      <c r="N161" s="24"/>
      <c r="O161" s="24"/>
      <c r="P161" s="24"/>
    </row>
    <row r="162" spans="2:16" x14ac:dyDescent="0.2">
      <c r="B162" s="13">
        <f t="shared" si="28"/>
        <v>49919</v>
      </c>
      <c r="C162" s="19">
        <f t="shared" si="22"/>
        <v>0</v>
      </c>
      <c r="D162" s="3" t="e">
        <f t="shared" si="29"/>
        <v>#NUM!</v>
      </c>
      <c r="E162" s="12" t="e">
        <f t="shared" si="31"/>
        <v>#NUM!</v>
      </c>
      <c r="F162" s="3" t="e">
        <f t="shared" si="23"/>
        <v>#NUM!</v>
      </c>
      <c r="G162" s="12" t="e">
        <f t="shared" si="24"/>
        <v>#NUM!</v>
      </c>
      <c r="H162" s="28" t="e">
        <f>MAX(0,PODSUMOWANIE!$C$9)+'Kredyt po Refinansie'!H162</f>
        <v>#NUM!</v>
      </c>
      <c r="I162" s="3" t="e">
        <f t="shared" si="25"/>
        <v>#NUM!</v>
      </c>
      <c r="J162" s="3" t="e">
        <f t="shared" si="32"/>
        <v>#NUM!</v>
      </c>
      <c r="K162" s="5">
        <f t="shared" si="30"/>
        <v>153</v>
      </c>
      <c r="L162" s="3" t="e">
        <f t="shared" si="26"/>
        <v>#NUM!</v>
      </c>
      <c r="M162" s="12" t="e">
        <f t="shared" si="27"/>
        <v>#NUM!</v>
      </c>
      <c r="N162" s="24"/>
      <c r="O162" s="24"/>
      <c r="P162" s="24"/>
    </row>
    <row r="163" spans="2:16" x14ac:dyDescent="0.2">
      <c r="B163" s="13">
        <f t="shared" si="28"/>
        <v>49949</v>
      </c>
      <c r="C163" s="19">
        <f t="shared" si="22"/>
        <v>0</v>
      </c>
      <c r="D163" s="3" t="e">
        <f t="shared" si="29"/>
        <v>#NUM!</v>
      </c>
      <c r="E163" s="12" t="e">
        <f t="shared" si="31"/>
        <v>#NUM!</v>
      </c>
      <c r="F163" s="3" t="e">
        <f t="shared" si="23"/>
        <v>#NUM!</v>
      </c>
      <c r="G163" s="12" t="e">
        <f t="shared" si="24"/>
        <v>#NUM!</v>
      </c>
      <c r="H163" s="28" t="e">
        <f>MAX(0,PODSUMOWANIE!$C$9)+'Kredyt po Refinansie'!H163</f>
        <v>#NUM!</v>
      </c>
      <c r="I163" s="3" t="e">
        <f t="shared" si="25"/>
        <v>#NUM!</v>
      </c>
      <c r="J163" s="3" t="e">
        <f t="shared" si="32"/>
        <v>#NUM!</v>
      </c>
      <c r="K163" s="5">
        <f t="shared" si="30"/>
        <v>154</v>
      </c>
      <c r="L163" s="3" t="e">
        <f t="shared" si="26"/>
        <v>#NUM!</v>
      </c>
      <c r="M163" s="12" t="e">
        <f t="shared" si="27"/>
        <v>#NUM!</v>
      </c>
      <c r="N163" s="24"/>
      <c r="O163" s="24"/>
      <c r="P163" s="24"/>
    </row>
    <row r="164" spans="2:16" x14ac:dyDescent="0.2">
      <c r="B164" s="13">
        <f t="shared" si="28"/>
        <v>49980</v>
      </c>
      <c r="C164" s="19">
        <f t="shared" si="22"/>
        <v>0</v>
      </c>
      <c r="D164" s="3" t="e">
        <f t="shared" si="29"/>
        <v>#NUM!</v>
      </c>
      <c r="E164" s="12" t="e">
        <f t="shared" si="31"/>
        <v>#NUM!</v>
      </c>
      <c r="F164" s="3" t="e">
        <f t="shared" si="23"/>
        <v>#NUM!</v>
      </c>
      <c r="G164" s="12" t="e">
        <f t="shared" si="24"/>
        <v>#NUM!</v>
      </c>
      <c r="H164" s="28" t="e">
        <f>MAX(0,PODSUMOWANIE!$C$9)+'Kredyt po Refinansie'!H164</f>
        <v>#NUM!</v>
      </c>
      <c r="I164" s="3" t="e">
        <f t="shared" si="25"/>
        <v>#NUM!</v>
      </c>
      <c r="J164" s="3" t="e">
        <f t="shared" si="32"/>
        <v>#NUM!</v>
      </c>
      <c r="K164" s="5">
        <f t="shared" si="30"/>
        <v>155</v>
      </c>
      <c r="L164" s="3" t="e">
        <f t="shared" si="26"/>
        <v>#NUM!</v>
      </c>
      <c r="M164" s="12" t="e">
        <f t="shared" si="27"/>
        <v>#NUM!</v>
      </c>
      <c r="N164" s="24"/>
      <c r="O164" s="24"/>
      <c r="P164" s="24"/>
    </row>
    <row r="165" spans="2:16" x14ac:dyDescent="0.2">
      <c r="B165" s="13">
        <f t="shared" si="28"/>
        <v>50010</v>
      </c>
      <c r="C165" s="19">
        <f t="shared" si="22"/>
        <v>0</v>
      </c>
      <c r="D165" s="3" t="e">
        <f t="shared" si="29"/>
        <v>#NUM!</v>
      </c>
      <c r="E165" s="12" t="e">
        <f t="shared" si="31"/>
        <v>#NUM!</v>
      </c>
      <c r="F165" s="3" t="e">
        <f t="shared" si="23"/>
        <v>#NUM!</v>
      </c>
      <c r="G165" s="12" t="e">
        <f t="shared" si="24"/>
        <v>#NUM!</v>
      </c>
      <c r="H165" s="28" t="e">
        <f>MAX(0,PODSUMOWANIE!$C$9)+'Kredyt po Refinansie'!H165</f>
        <v>#NUM!</v>
      </c>
      <c r="I165" s="3" t="e">
        <f t="shared" si="25"/>
        <v>#NUM!</v>
      </c>
      <c r="J165" s="3" t="e">
        <f t="shared" si="32"/>
        <v>#NUM!</v>
      </c>
      <c r="K165" s="5">
        <f t="shared" si="30"/>
        <v>156</v>
      </c>
      <c r="L165" s="3" t="e">
        <f t="shared" si="26"/>
        <v>#NUM!</v>
      </c>
      <c r="M165" s="12" t="e">
        <f t="shared" si="27"/>
        <v>#NUM!</v>
      </c>
      <c r="N165" s="24"/>
      <c r="O165" s="24"/>
      <c r="P165" s="24"/>
    </row>
    <row r="166" spans="2:16" x14ac:dyDescent="0.2">
      <c r="B166" s="13">
        <f t="shared" si="28"/>
        <v>50041</v>
      </c>
      <c r="C166" s="19">
        <f t="shared" si="22"/>
        <v>0</v>
      </c>
      <c r="D166" s="3" t="e">
        <f t="shared" si="29"/>
        <v>#NUM!</v>
      </c>
      <c r="E166" s="12" t="e">
        <f t="shared" si="31"/>
        <v>#NUM!</v>
      </c>
      <c r="F166" s="3" t="e">
        <f t="shared" si="23"/>
        <v>#NUM!</v>
      </c>
      <c r="G166" s="12" t="e">
        <f t="shared" si="24"/>
        <v>#NUM!</v>
      </c>
      <c r="H166" s="28" t="e">
        <f>MAX(0,PODSUMOWANIE!$C$9)+'Kredyt po Refinansie'!H166</f>
        <v>#NUM!</v>
      </c>
      <c r="I166" s="3" t="e">
        <f t="shared" si="25"/>
        <v>#NUM!</v>
      </c>
      <c r="J166" s="3" t="e">
        <f t="shared" si="32"/>
        <v>#NUM!</v>
      </c>
      <c r="K166" s="5">
        <f t="shared" si="30"/>
        <v>157</v>
      </c>
      <c r="L166" s="3" t="e">
        <f t="shared" si="26"/>
        <v>#NUM!</v>
      </c>
      <c r="M166" s="12" t="e">
        <f t="shared" si="27"/>
        <v>#NUM!</v>
      </c>
      <c r="N166" s="24"/>
      <c r="O166" s="24"/>
      <c r="P166" s="24"/>
    </row>
    <row r="167" spans="2:16" x14ac:dyDescent="0.2">
      <c r="B167" s="13">
        <f t="shared" si="28"/>
        <v>50072</v>
      </c>
      <c r="C167" s="19">
        <f t="shared" si="22"/>
        <v>0</v>
      </c>
      <c r="D167" s="3" t="e">
        <f t="shared" si="29"/>
        <v>#NUM!</v>
      </c>
      <c r="E167" s="12" t="e">
        <f t="shared" si="31"/>
        <v>#NUM!</v>
      </c>
      <c r="F167" s="3" t="e">
        <f t="shared" si="23"/>
        <v>#NUM!</v>
      </c>
      <c r="G167" s="12" t="e">
        <f t="shared" si="24"/>
        <v>#NUM!</v>
      </c>
      <c r="H167" s="28" t="e">
        <f>MAX(0,PODSUMOWANIE!$C$9)+'Kredyt po Refinansie'!H167</f>
        <v>#NUM!</v>
      </c>
      <c r="I167" s="3" t="e">
        <f t="shared" si="25"/>
        <v>#NUM!</v>
      </c>
      <c r="J167" s="3" t="e">
        <f t="shared" si="32"/>
        <v>#NUM!</v>
      </c>
      <c r="K167" s="5">
        <f t="shared" si="30"/>
        <v>158</v>
      </c>
      <c r="L167" s="3" t="e">
        <f t="shared" si="26"/>
        <v>#NUM!</v>
      </c>
      <c r="M167" s="12" t="e">
        <f t="shared" si="27"/>
        <v>#NUM!</v>
      </c>
      <c r="N167" s="24"/>
      <c r="O167" s="24"/>
      <c r="P167" s="24"/>
    </row>
    <row r="168" spans="2:16" x14ac:dyDescent="0.2">
      <c r="B168" s="13">
        <f t="shared" si="28"/>
        <v>50100</v>
      </c>
      <c r="C168" s="19">
        <f t="shared" si="22"/>
        <v>0</v>
      </c>
      <c r="D168" s="3" t="e">
        <f t="shared" si="29"/>
        <v>#NUM!</v>
      </c>
      <c r="E168" s="12" t="e">
        <f t="shared" si="31"/>
        <v>#NUM!</v>
      </c>
      <c r="F168" s="3" t="e">
        <f t="shared" si="23"/>
        <v>#NUM!</v>
      </c>
      <c r="G168" s="12" t="e">
        <f t="shared" si="24"/>
        <v>#NUM!</v>
      </c>
      <c r="H168" s="28" t="e">
        <f>MAX(0,PODSUMOWANIE!$C$9)+'Kredyt po Refinansie'!H168</f>
        <v>#NUM!</v>
      </c>
      <c r="I168" s="3" t="e">
        <f t="shared" si="25"/>
        <v>#NUM!</v>
      </c>
      <c r="J168" s="3" t="e">
        <f t="shared" si="32"/>
        <v>#NUM!</v>
      </c>
      <c r="K168" s="5">
        <f t="shared" si="30"/>
        <v>159</v>
      </c>
      <c r="L168" s="3" t="e">
        <f t="shared" si="26"/>
        <v>#NUM!</v>
      </c>
      <c r="M168" s="12" t="e">
        <f t="shared" si="27"/>
        <v>#NUM!</v>
      </c>
      <c r="N168" s="24"/>
      <c r="O168" s="24"/>
      <c r="P168" s="24"/>
    </row>
    <row r="169" spans="2:16" x14ac:dyDescent="0.2">
      <c r="B169" s="13">
        <f t="shared" si="28"/>
        <v>50131</v>
      </c>
      <c r="C169" s="19">
        <f t="shared" si="22"/>
        <v>0</v>
      </c>
      <c r="D169" s="3" t="e">
        <f t="shared" si="29"/>
        <v>#NUM!</v>
      </c>
      <c r="E169" s="12" t="e">
        <f t="shared" si="31"/>
        <v>#NUM!</v>
      </c>
      <c r="F169" s="3" t="e">
        <f t="shared" si="23"/>
        <v>#NUM!</v>
      </c>
      <c r="G169" s="12" t="e">
        <f t="shared" si="24"/>
        <v>#NUM!</v>
      </c>
      <c r="H169" s="28" t="e">
        <f>MAX(0,PODSUMOWANIE!$C$9)+'Kredyt po Refinansie'!H169</f>
        <v>#NUM!</v>
      </c>
      <c r="I169" s="3" t="e">
        <f t="shared" si="25"/>
        <v>#NUM!</v>
      </c>
      <c r="J169" s="3" t="e">
        <f t="shared" si="32"/>
        <v>#NUM!</v>
      </c>
      <c r="K169" s="5">
        <f t="shared" si="30"/>
        <v>160</v>
      </c>
      <c r="L169" s="3" t="e">
        <f t="shared" si="26"/>
        <v>#NUM!</v>
      </c>
      <c r="M169" s="12" t="e">
        <f t="shared" si="27"/>
        <v>#NUM!</v>
      </c>
      <c r="N169" s="24"/>
      <c r="O169" s="24"/>
      <c r="P169" s="24"/>
    </row>
    <row r="170" spans="2:16" x14ac:dyDescent="0.2">
      <c r="B170" s="13">
        <f t="shared" si="28"/>
        <v>50161</v>
      </c>
      <c r="C170" s="19">
        <f t="shared" si="22"/>
        <v>0</v>
      </c>
      <c r="D170" s="3" t="e">
        <f t="shared" si="29"/>
        <v>#NUM!</v>
      </c>
      <c r="E170" s="12" t="e">
        <f t="shared" si="31"/>
        <v>#NUM!</v>
      </c>
      <c r="F170" s="3" t="e">
        <f t="shared" si="23"/>
        <v>#NUM!</v>
      </c>
      <c r="G170" s="12" t="e">
        <f t="shared" si="24"/>
        <v>#NUM!</v>
      </c>
      <c r="H170" s="28" t="e">
        <f>MAX(0,PODSUMOWANIE!$C$9)+'Kredyt po Refinansie'!H170</f>
        <v>#NUM!</v>
      </c>
      <c r="I170" s="3" t="e">
        <f t="shared" si="25"/>
        <v>#NUM!</v>
      </c>
      <c r="J170" s="3" t="e">
        <f t="shared" si="32"/>
        <v>#NUM!</v>
      </c>
      <c r="K170" s="5">
        <f t="shared" si="30"/>
        <v>161</v>
      </c>
      <c r="L170" s="3" t="e">
        <f t="shared" si="26"/>
        <v>#NUM!</v>
      </c>
      <c r="M170" s="12" t="e">
        <f t="shared" si="27"/>
        <v>#NUM!</v>
      </c>
      <c r="N170" s="24"/>
      <c r="O170" s="24"/>
      <c r="P170" s="24"/>
    </row>
    <row r="171" spans="2:16" x14ac:dyDescent="0.2">
      <c r="B171" s="13">
        <f t="shared" si="28"/>
        <v>50192</v>
      </c>
      <c r="C171" s="19">
        <f t="shared" si="22"/>
        <v>0</v>
      </c>
      <c r="D171" s="3" t="e">
        <f t="shared" si="29"/>
        <v>#NUM!</v>
      </c>
      <c r="E171" s="12" t="e">
        <f t="shared" si="31"/>
        <v>#NUM!</v>
      </c>
      <c r="F171" s="3" t="e">
        <f t="shared" si="23"/>
        <v>#NUM!</v>
      </c>
      <c r="G171" s="12" t="e">
        <f t="shared" si="24"/>
        <v>#NUM!</v>
      </c>
      <c r="H171" s="28" t="e">
        <f>MAX(0,PODSUMOWANIE!$C$9)+'Kredyt po Refinansie'!H171</f>
        <v>#NUM!</v>
      </c>
      <c r="I171" s="3" t="e">
        <f t="shared" si="25"/>
        <v>#NUM!</v>
      </c>
      <c r="J171" s="3" t="e">
        <f t="shared" si="32"/>
        <v>#NUM!</v>
      </c>
      <c r="K171" s="5">
        <f t="shared" si="30"/>
        <v>162</v>
      </c>
      <c r="L171" s="3" t="e">
        <f t="shared" si="26"/>
        <v>#NUM!</v>
      </c>
      <c r="M171" s="12" t="e">
        <f t="shared" si="27"/>
        <v>#NUM!</v>
      </c>
      <c r="N171" s="24"/>
      <c r="O171" s="24"/>
      <c r="P171" s="24"/>
    </row>
    <row r="172" spans="2:16" x14ac:dyDescent="0.2">
      <c r="B172" s="13">
        <f t="shared" si="28"/>
        <v>50222</v>
      </c>
      <c r="C172" s="19">
        <f t="shared" si="22"/>
        <v>0</v>
      </c>
      <c r="D172" s="3" t="e">
        <f t="shared" si="29"/>
        <v>#NUM!</v>
      </c>
      <c r="E172" s="12" t="e">
        <f t="shared" si="31"/>
        <v>#NUM!</v>
      </c>
      <c r="F172" s="3" t="e">
        <f t="shared" si="23"/>
        <v>#NUM!</v>
      </c>
      <c r="G172" s="12" t="e">
        <f t="shared" si="24"/>
        <v>#NUM!</v>
      </c>
      <c r="H172" s="28" t="e">
        <f>MAX(0,PODSUMOWANIE!$C$9)+'Kredyt po Refinansie'!H172</f>
        <v>#NUM!</v>
      </c>
      <c r="I172" s="3" t="e">
        <f t="shared" si="25"/>
        <v>#NUM!</v>
      </c>
      <c r="J172" s="3" t="e">
        <f t="shared" si="32"/>
        <v>#NUM!</v>
      </c>
      <c r="K172" s="5">
        <f t="shared" si="30"/>
        <v>163</v>
      </c>
      <c r="L172" s="3" t="e">
        <f t="shared" si="26"/>
        <v>#NUM!</v>
      </c>
      <c r="M172" s="12" t="e">
        <f t="shared" si="27"/>
        <v>#NUM!</v>
      </c>
      <c r="N172" s="24"/>
      <c r="O172" s="24"/>
      <c r="P172" s="24"/>
    </row>
    <row r="173" spans="2:16" x14ac:dyDescent="0.2">
      <c r="B173" s="13">
        <f t="shared" si="28"/>
        <v>50253</v>
      </c>
      <c r="C173" s="19">
        <f t="shared" si="22"/>
        <v>0</v>
      </c>
      <c r="D173" s="3" t="e">
        <f t="shared" si="29"/>
        <v>#NUM!</v>
      </c>
      <c r="E173" s="12" t="e">
        <f t="shared" si="31"/>
        <v>#NUM!</v>
      </c>
      <c r="F173" s="3" t="e">
        <f t="shared" si="23"/>
        <v>#NUM!</v>
      </c>
      <c r="G173" s="12" t="e">
        <f t="shared" si="24"/>
        <v>#NUM!</v>
      </c>
      <c r="H173" s="28" t="e">
        <f>MAX(0,PODSUMOWANIE!$C$9)+'Kredyt po Refinansie'!H173</f>
        <v>#NUM!</v>
      </c>
      <c r="I173" s="3" t="e">
        <f t="shared" si="25"/>
        <v>#NUM!</v>
      </c>
      <c r="J173" s="3" t="e">
        <f t="shared" si="32"/>
        <v>#NUM!</v>
      </c>
      <c r="K173" s="5">
        <f t="shared" si="30"/>
        <v>164</v>
      </c>
      <c r="L173" s="3" t="e">
        <f t="shared" si="26"/>
        <v>#NUM!</v>
      </c>
      <c r="M173" s="12" t="e">
        <f t="shared" si="27"/>
        <v>#NUM!</v>
      </c>
      <c r="N173" s="24"/>
      <c r="O173" s="24"/>
      <c r="P173" s="24"/>
    </row>
    <row r="174" spans="2:16" x14ac:dyDescent="0.2">
      <c r="B174" s="13">
        <f t="shared" si="28"/>
        <v>50284</v>
      </c>
      <c r="C174" s="19">
        <f t="shared" si="22"/>
        <v>0</v>
      </c>
      <c r="D174" s="3" t="e">
        <f t="shared" si="29"/>
        <v>#NUM!</v>
      </c>
      <c r="E174" s="12" t="e">
        <f t="shared" si="31"/>
        <v>#NUM!</v>
      </c>
      <c r="F174" s="3" t="e">
        <f t="shared" si="23"/>
        <v>#NUM!</v>
      </c>
      <c r="G174" s="12" t="e">
        <f t="shared" si="24"/>
        <v>#NUM!</v>
      </c>
      <c r="H174" s="28" t="e">
        <f>MAX(0,PODSUMOWANIE!$C$9)+'Kredyt po Refinansie'!H174</f>
        <v>#NUM!</v>
      </c>
      <c r="I174" s="3" t="e">
        <f t="shared" si="25"/>
        <v>#NUM!</v>
      </c>
      <c r="J174" s="3" t="e">
        <f t="shared" si="32"/>
        <v>#NUM!</v>
      </c>
      <c r="K174" s="5">
        <f t="shared" si="30"/>
        <v>165</v>
      </c>
      <c r="L174" s="3" t="e">
        <f t="shared" si="26"/>
        <v>#NUM!</v>
      </c>
      <c r="M174" s="12" t="e">
        <f t="shared" si="27"/>
        <v>#NUM!</v>
      </c>
      <c r="N174" s="24"/>
      <c r="O174" s="24"/>
      <c r="P174" s="24"/>
    </row>
    <row r="175" spans="2:16" x14ac:dyDescent="0.2">
      <c r="B175" s="13">
        <f t="shared" si="28"/>
        <v>50314</v>
      </c>
      <c r="C175" s="19">
        <f t="shared" si="22"/>
        <v>0</v>
      </c>
      <c r="D175" s="3" t="e">
        <f t="shared" si="29"/>
        <v>#NUM!</v>
      </c>
      <c r="E175" s="12" t="e">
        <f t="shared" si="31"/>
        <v>#NUM!</v>
      </c>
      <c r="F175" s="3" t="e">
        <f t="shared" si="23"/>
        <v>#NUM!</v>
      </c>
      <c r="G175" s="12" t="e">
        <f t="shared" si="24"/>
        <v>#NUM!</v>
      </c>
      <c r="H175" s="28" t="e">
        <f>MAX(0,PODSUMOWANIE!$C$9)+'Kredyt po Refinansie'!H175</f>
        <v>#NUM!</v>
      </c>
      <c r="I175" s="3" t="e">
        <f t="shared" si="25"/>
        <v>#NUM!</v>
      </c>
      <c r="J175" s="3" t="e">
        <f t="shared" si="32"/>
        <v>#NUM!</v>
      </c>
      <c r="K175" s="5">
        <f t="shared" si="30"/>
        <v>166</v>
      </c>
      <c r="L175" s="3" t="e">
        <f t="shared" si="26"/>
        <v>#NUM!</v>
      </c>
      <c r="M175" s="12" t="e">
        <f t="shared" si="27"/>
        <v>#NUM!</v>
      </c>
      <c r="N175" s="24"/>
      <c r="O175" s="24"/>
      <c r="P175" s="24"/>
    </row>
    <row r="176" spans="2:16" x14ac:dyDescent="0.2">
      <c r="B176" s="13">
        <f t="shared" si="28"/>
        <v>50345</v>
      </c>
      <c r="C176" s="19">
        <f t="shared" si="22"/>
        <v>0</v>
      </c>
      <c r="D176" s="3" t="e">
        <f t="shared" si="29"/>
        <v>#NUM!</v>
      </c>
      <c r="E176" s="12" t="e">
        <f t="shared" si="31"/>
        <v>#NUM!</v>
      </c>
      <c r="F176" s="3" t="e">
        <f t="shared" si="23"/>
        <v>#NUM!</v>
      </c>
      <c r="G176" s="12" t="e">
        <f t="shared" si="24"/>
        <v>#NUM!</v>
      </c>
      <c r="H176" s="28" t="e">
        <f>MAX(0,PODSUMOWANIE!$C$9)+'Kredyt po Refinansie'!H176</f>
        <v>#NUM!</v>
      </c>
      <c r="I176" s="3" t="e">
        <f t="shared" si="25"/>
        <v>#NUM!</v>
      </c>
      <c r="J176" s="3" t="e">
        <f t="shared" si="32"/>
        <v>#NUM!</v>
      </c>
      <c r="K176" s="5">
        <f t="shared" si="30"/>
        <v>167</v>
      </c>
      <c r="L176" s="3" t="e">
        <f t="shared" si="26"/>
        <v>#NUM!</v>
      </c>
      <c r="M176" s="12" t="e">
        <f t="shared" si="27"/>
        <v>#NUM!</v>
      </c>
      <c r="N176" s="24"/>
      <c r="O176" s="24"/>
      <c r="P176" s="24"/>
    </row>
    <row r="177" spans="2:16" x14ac:dyDescent="0.2">
      <c r="B177" s="13">
        <f t="shared" si="28"/>
        <v>50375</v>
      </c>
      <c r="C177" s="19">
        <f t="shared" si="22"/>
        <v>0</v>
      </c>
      <c r="D177" s="3" t="e">
        <f t="shared" si="29"/>
        <v>#NUM!</v>
      </c>
      <c r="E177" s="12" t="e">
        <f t="shared" si="31"/>
        <v>#NUM!</v>
      </c>
      <c r="F177" s="3" t="e">
        <f t="shared" si="23"/>
        <v>#NUM!</v>
      </c>
      <c r="G177" s="12" t="e">
        <f t="shared" si="24"/>
        <v>#NUM!</v>
      </c>
      <c r="H177" s="28" t="e">
        <f>MAX(0,PODSUMOWANIE!$C$9)+'Kredyt po Refinansie'!H177</f>
        <v>#NUM!</v>
      </c>
      <c r="I177" s="3" t="e">
        <f t="shared" si="25"/>
        <v>#NUM!</v>
      </c>
      <c r="J177" s="3" t="e">
        <f t="shared" si="32"/>
        <v>#NUM!</v>
      </c>
      <c r="K177" s="5">
        <f t="shared" si="30"/>
        <v>168</v>
      </c>
      <c r="L177" s="3" t="e">
        <f t="shared" si="26"/>
        <v>#NUM!</v>
      </c>
      <c r="M177" s="12" t="e">
        <f t="shared" si="27"/>
        <v>#NUM!</v>
      </c>
      <c r="N177" s="24"/>
      <c r="O177" s="24"/>
      <c r="P177" s="24"/>
    </row>
    <row r="178" spans="2:16" x14ac:dyDescent="0.2">
      <c r="B178" s="13">
        <f t="shared" si="28"/>
        <v>50406</v>
      </c>
      <c r="C178" s="19">
        <f t="shared" si="22"/>
        <v>0</v>
      </c>
      <c r="D178" s="3" t="e">
        <f t="shared" si="29"/>
        <v>#NUM!</v>
      </c>
      <c r="E178" s="12" t="e">
        <f t="shared" si="31"/>
        <v>#NUM!</v>
      </c>
      <c r="F178" s="3" t="e">
        <f t="shared" si="23"/>
        <v>#NUM!</v>
      </c>
      <c r="G178" s="12" t="e">
        <f t="shared" si="24"/>
        <v>#NUM!</v>
      </c>
      <c r="H178" s="28" t="e">
        <f>MAX(0,PODSUMOWANIE!$C$9)+'Kredyt po Refinansie'!H178</f>
        <v>#NUM!</v>
      </c>
      <c r="I178" s="3" t="e">
        <f t="shared" si="25"/>
        <v>#NUM!</v>
      </c>
      <c r="J178" s="3" t="e">
        <f t="shared" si="32"/>
        <v>#NUM!</v>
      </c>
      <c r="K178" s="5">
        <f t="shared" si="30"/>
        <v>169</v>
      </c>
      <c r="L178" s="3" t="e">
        <f t="shared" si="26"/>
        <v>#NUM!</v>
      </c>
      <c r="M178" s="12" t="e">
        <f t="shared" si="27"/>
        <v>#NUM!</v>
      </c>
      <c r="N178" s="24"/>
      <c r="O178" s="24"/>
      <c r="P178" s="24"/>
    </row>
    <row r="179" spans="2:16" x14ac:dyDescent="0.2">
      <c r="B179" s="13">
        <f t="shared" si="28"/>
        <v>50437</v>
      </c>
      <c r="C179" s="19">
        <f t="shared" si="22"/>
        <v>0</v>
      </c>
      <c r="D179" s="3" t="e">
        <f t="shared" si="29"/>
        <v>#NUM!</v>
      </c>
      <c r="E179" s="12" t="e">
        <f t="shared" si="31"/>
        <v>#NUM!</v>
      </c>
      <c r="F179" s="3" t="e">
        <f t="shared" si="23"/>
        <v>#NUM!</v>
      </c>
      <c r="G179" s="12" t="e">
        <f t="shared" si="24"/>
        <v>#NUM!</v>
      </c>
      <c r="H179" s="28" t="e">
        <f>MAX(0,PODSUMOWANIE!$C$9)+'Kredyt po Refinansie'!H179</f>
        <v>#NUM!</v>
      </c>
      <c r="I179" s="3" t="e">
        <f t="shared" si="25"/>
        <v>#NUM!</v>
      </c>
      <c r="J179" s="3" t="e">
        <f t="shared" si="32"/>
        <v>#NUM!</v>
      </c>
      <c r="K179" s="5">
        <f t="shared" si="30"/>
        <v>170</v>
      </c>
      <c r="L179" s="3" t="e">
        <f t="shared" si="26"/>
        <v>#NUM!</v>
      </c>
      <c r="M179" s="12" t="e">
        <f t="shared" si="27"/>
        <v>#NUM!</v>
      </c>
      <c r="N179" s="24"/>
      <c r="O179" s="24"/>
      <c r="P179" s="24"/>
    </row>
    <row r="180" spans="2:16" x14ac:dyDescent="0.2">
      <c r="B180" s="13">
        <f t="shared" si="28"/>
        <v>50465</v>
      </c>
      <c r="C180" s="19">
        <f t="shared" si="22"/>
        <v>0</v>
      </c>
      <c r="D180" s="3" t="e">
        <f t="shared" si="29"/>
        <v>#NUM!</v>
      </c>
      <c r="E180" s="12" t="e">
        <f t="shared" si="31"/>
        <v>#NUM!</v>
      </c>
      <c r="F180" s="3" t="e">
        <f t="shared" si="23"/>
        <v>#NUM!</v>
      </c>
      <c r="G180" s="12" t="e">
        <f t="shared" si="24"/>
        <v>#NUM!</v>
      </c>
      <c r="H180" s="28" t="e">
        <f>MAX(0,PODSUMOWANIE!$C$9)+'Kredyt po Refinansie'!H180</f>
        <v>#NUM!</v>
      </c>
      <c r="I180" s="3" t="e">
        <f t="shared" si="25"/>
        <v>#NUM!</v>
      </c>
      <c r="J180" s="3" t="e">
        <f t="shared" si="32"/>
        <v>#NUM!</v>
      </c>
      <c r="K180" s="5">
        <f t="shared" si="30"/>
        <v>171</v>
      </c>
      <c r="L180" s="3" t="e">
        <f t="shared" si="26"/>
        <v>#NUM!</v>
      </c>
      <c r="M180" s="12" t="e">
        <f t="shared" si="27"/>
        <v>#NUM!</v>
      </c>
      <c r="N180" s="24"/>
      <c r="O180" s="24"/>
      <c r="P180" s="24"/>
    </row>
    <row r="181" spans="2:16" x14ac:dyDescent="0.2">
      <c r="B181" s="13">
        <f t="shared" si="28"/>
        <v>50496</v>
      </c>
      <c r="C181" s="19">
        <f t="shared" si="22"/>
        <v>0</v>
      </c>
      <c r="D181" s="3" t="e">
        <f t="shared" si="29"/>
        <v>#NUM!</v>
      </c>
      <c r="E181" s="12" t="e">
        <f t="shared" si="31"/>
        <v>#NUM!</v>
      </c>
      <c r="F181" s="3" t="e">
        <f t="shared" si="23"/>
        <v>#NUM!</v>
      </c>
      <c r="G181" s="12" t="e">
        <f t="shared" si="24"/>
        <v>#NUM!</v>
      </c>
      <c r="H181" s="28" t="e">
        <f>MAX(0,PODSUMOWANIE!$C$9)+'Kredyt po Refinansie'!H181</f>
        <v>#NUM!</v>
      </c>
      <c r="I181" s="3" t="e">
        <f t="shared" si="25"/>
        <v>#NUM!</v>
      </c>
      <c r="J181" s="3" t="e">
        <f t="shared" si="32"/>
        <v>#NUM!</v>
      </c>
      <c r="K181" s="5">
        <f t="shared" si="30"/>
        <v>172</v>
      </c>
      <c r="L181" s="3" t="e">
        <f t="shared" si="26"/>
        <v>#NUM!</v>
      </c>
      <c r="M181" s="12" t="e">
        <f t="shared" si="27"/>
        <v>#NUM!</v>
      </c>
      <c r="N181" s="24"/>
      <c r="O181" s="24"/>
      <c r="P181" s="24"/>
    </row>
    <row r="182" spans="2:16" x14ac:dyDescent="0.2">
      <c r="B182" s="13">
        <f t="shared" si="28"/>
        <v>50526</v>
      </c>
      <c r="C182" s="19">
        <f t="shared" si="22"/>
        <v>0</v>
      </c>
      <c r="D182" s="3" t="e">
        <f t="shared" si="29"/>
        <v>#NUM!</v>
      </c>
      <c r="E182" s="12" t="e">
        <f t="shared" si="31"/>
        <v>#NUM!</v>
      </c>
      <c r="F182" s="3" t="e">
        <f t="shared" si="23"/>
        <v>#NUM!</v>
      </c>
      <c r="G182" s="12" t="e">
        <f t="shared" si="24"/>
        <v>#NUM!</v>
      </c>
      <c r="H182" s="28" t="e">
        <f>MAX(0,PODSUMOWANIE!$C$9)+'Kredyt po Refinansie'!H182</f>
        <v>#NUM!</v>
      </c>
      <c r="I182" s="3" t="e">
        <f t="shared" si="25"/>
        <v>#NUM!</v>
      </c>
      <c r="J182" s="3" t="e">
        <f t="shared" si="32"/>
        <v>#NUM!</v>
      </c>
      <c r="K182" s="5">
        <f t="shared" si="30"/>
        <v>173</v>
      </c>
      <c r="L182" s="3" t="e">
        <f t="shared" si="26"/>
        <v>#NUM!</v>
      </c>
      <c r="M182" s="12" t="e">
        <f t="shared" si="27"/>
        <v>#NUM!</v>
      </c>
      <c r="N182" s="24"/>
      <c r="O182" s="24"/>
      <c r="P182" s="24"/>
    </row>
    <row r="183" spans="2:16" x14ac:dyDescent="0.2">
      <c r="B183" s="13">
        <f t="shared" si="28"/>
        <v>50557</v>
      </c>
      <c r="C183" s="19">
        <f t="shared" si="22"/>
        <v>0</v>
      </c>
      <c r="D183" s="3" t="e">
        <f t="shared" si="29"/>
        <v>#NUM!</v>
      </c>
      <c r="E183" s="12" t="e">
        <f t="shared" si="31"/>
        <v>#NUM!</v>
      </c>
      <c r="F183" s="3" t="e">
        <f t="shared" si="23"/>
        <v>#NUM!</v>
      </c>
      <c r="G183" s="12" t="e">
        <f t="shared" si="24"/>
        <v>#NUM!</v>
      </c>
      <c r="H183" s="28" t="e">
        <f>MAX(0,PODSUMOWANIE!$C$9)+'Kredyt po Refinansie'!H183</f>
        <v>#NUM!</v>
      </c>
      <c r="I183" s="3" t="e">
        <f t="shared" si="25"/>
        <v>#NUM!</v>
      </c>
      <c r="J183" s="3" t="e">
        <f t="shared" si="32"/>
        <v>#NUM!</v>
      </c>
      <c r="K183" s="5">
        <f t="shared" si="30"/>
        <v>174</v>
      </c>
      <c r="L183" s="3" t="e">
        <f t="shared" si="26"/>
        <v>#NUM!</v>
      </c>
      <c r="M183" s="12" t="e">
        <f t="shared" si="27"/>
        <v>#NUM!</v>
      </c>
      <c r="N183" s="24"/>
      <c r="O183" s="24"/>
      <c r="P183" s="24"/>
    </row>
    <row r="184" spans="2:16" x14ac:dyDescent="0.2">
      <c r="B184" s="13">
        <f t="shared" si="28"/>
        <v>50587</v>
      </c>
      <c r="C184" s="19">
        <f t="shared" si="22"/>
        <v>0</v>
      </c>
      <c r="D184" s="3" t="e">
        <f t="shared" si="29"/>
        <v>#NUM!</v>
      </c>
      <c r="E184" s="12" t="e">
        <f t="shared" si="31"/>
        <v>#NUM!</v>
      </c>
      <c r="F184" s="3" t="e">
        <f t="shared" si="23"/>
        <v>#NUM!</v>
      </c>
      <c r="G184" s="12" t="e">
        <f t="shared" si="24"/>
        <v>#NUM!</v>
      </c>
      <c r="H184" s="28" t="e">
        <f>MAX(0,PODSUMOWANIE!$C$9)+'Kredyt po Refinansie'!H184</f>
        <v>#NUM!</v>
      </c>
      <c r="I184" s="3" t="e">
        <f t="shared" si="25"/>
        <v>#NUM!</v>
      </c>
      <c r="J184" s="3" t="e">
        <f t="shared" si="32"/>
        <v>#NUM!</v>
      </c>
      <c r="K184" s="5">
        <f t="shared" si="30"/>
        <v>175</v>
      </c>
      <c r="L184" s="3" t="e">
        <f t="shared" si="26"/>
        <v>#NUM!</v>
      </c>
      <c r="M184" s="12" t="e">
        <f t="shared" si="27"/>
        <v>#NUM!</v>
      </c>
      <c r="N184" s="24"/>
      <c r="O184" s="24"/>
      <c r="P184" s="24"/>
    </row>
    <row r="185" spans="2:16" x14ac:dyDescent="0.2">
      <c r="B185" s="13">
        <f t="shared" si="28"/>
        <v>50618</v>
      </c>
      <c r="C185" s="19">
        <f t="shared" si="22"/>
        <v>0</v>
      </c>
      <c r="D185" s="3" t="e">
        <f t="shared" si="29"/>
        <v>#NUM!</v>
      </c>
      <c r="E185" s="12" t="e">
        <f t="shared" si="31"/>
        <v>#NUM!</v>
      </c>
      <c r="F185" s="3" t="e">
        <f t="shared" si="23"/>
        <v>#NUM!</v>
      </c>
      <c r="G185" s="12" t="e">
        <f t="shared" si="24"/>
        <v>#NUM!</v>
      </c>
      <c r="H185" s="28" t="e">
        <f>MAX(0,PODSUMOWANIE!$C$9)+'Kredyt po Refinansie'!H185</f>
        <v>#NUM!</v>
      </c>
      <c r="I185" s="3" t="e">
        <f t="shared" si="25"/>
        <v>#NUM!</v>
      </c>
      <c r="J185" s="3" t="e">
        <f t="shared" si="32"/>
        <v>#NUM!</v>
      </c>
      <c r="K185" s="5">
        <f t="shared" si="30"/>
        <v>176</v>
      </c>
      <c r="L185" s="3" t="e">
        <f t="shared" si="26"/>
        <v>#NUM!</v>
      </c>
      <c r="M185" s="12" t="e">
        <f t="shared" si="27"/>
        <v>#NUM!</v>
      </c>
      <c r="N185" s="24"/>
      <c r="O185" s="24"/>
      <c r="P185" s="24"/>
    </row>
    <row r="186" spans="2:16" x14ac:dyDescent="0.2">
      <c r="B186" s="13">
        <f t="shared" si="28"/>
        <v>50649</v>
      </c>
      <c r="C186" s="19">
        <f t="shared" si="22"/>
        <v>0</v>
      </c>
      <c r="D186" s="3" t="e">
        <f t="shared" si="29"/>
        <v>#NUM!</v>
      </c>
      <c r="E186" s="12" t="e">
        <f t="shared" si="31"/>
        <v>#NUM!</v>
      </c>
      <c r="F186" s="3" t="e">
        <f t="shared" si="23"/>
        <v>#NUM!</v>
      </c>
      <c r="G186" s="12" t="e">
        <f t="shared" si="24"/>
        <v>#NUM!</v>
      </c>
      <c r="H186" s="28" t="e">
        <f>MAX(0,PODSUMOWANIE!$C$9)+'Kredyt po Refinansie'!H186</f>
        <v>#NUM!</v>
      </c>
      <c r="I186" s="3" t="e">
        <f t="shared" si="25"/>
        <v>#NUM!</v>
      </c>
      <c r="J186" s="3" t="e">
        <f t="shared" si="32"/>
        <v>#NUM!</v>
      </c>
      <c r="K186" s="5">
        <f t="shared" si="30"/>
        <v>177</v>
      </c>
      <c r="L186" s="3" t="e">
        <f t="shared" si="26"/>
        <v>#NUM!</v>
      </c>
      <c r="M186" s="12" t="e">
        <f t="shared" si="27"/>
        <v>#NUM!</v>
      </c>
      <c r="N186" s="24"/>
      <c r="O186" s="24"/>
      <c r="P186" s="24"/>
    </row>
    <row r="187" spans="2:16" x14ac:dyDescent="0.2">
      <c r="B187" s="13">
        <f t="shared" si="28"/>
        <v>50679</v>
      </c>
      <c r="C187" s="19">
        <f t="shared" si="22"/>
        <v>0</v>
      </c>
      <c r="D187" s="3" t="e">
        <f t="shared" si="29"/>
        <v>#NUM!</v>
      </c>
      <c r="E187" s="12" t="e">
        <f t="shared" si="31"/>
        <v>#NUM!</v>
      </c>
      <c r="F187" s="3" t="e">
        <f t="shared" si="23"/>
        <v>#NUM!</v>
      </c>
      <c r="G187" s="12" t="e">
        <f t="shared" si="24"/>
        <v>#NUM!</v>
      </c>
      <c r="H187" s="28" t="e">
        <f>MAX(0,PODSUMOWANIE!$C$9)+'Kredyt po Refinansie'!H187</f>
        <v>#NUM!</v>
      </c>
      <c r="I187" s="3" t="e">
        <f t="shared" si="25"/>
        <v>#NUM!</v>
      </c>
      <c r="J187" s="3" t="e">
        <f t="shared" si="32"/>
        <v>#NUM!</v>
      </c>
      <c r="K187" s="5">
        <f t="shared" si="30"/>
        <v>178</v>
      </c>
      <c r="L187" s="3" t="e">
        <f t="shared" si="26"/>
        <v>#NUM!</v>
      </c>
      <c r="M187" s="12" t="e">
        <f t="shared" si="27"/>
        <v>#NUM!</v>
      </c>
      <c r="N187" s="24"/>
      <c r="O187" s="24"/>
      <c r="P187" s="24"/>
    </row>
    <row r="188" spans="2:16" x14ac:dyDescent="0.2">
      <c r="B188" s="13">
        <f t="shared" si="28"/>
        <v>50710</v>
      </c>
      <c r="C188" s="19">
        <f t="shared" si="22"/>
        <v>0</v>
      </c>
      <c r="D188" s="3" t="e">
        <f t="shared" si="29"/>
        <v>#NUM!</v>
      </c>
      <c r="E188" s="12" t="e">
        <f t="shared" si="31"/>
        <v>#NUM!</v>
      </c>
      <c r="F188" s="3" t="e">
        <f t="shared" si="23"/>
        <v>#NUM!</v>
      </c>
      <c r="G188" s="12" t="e">
        <f t="shared" si="24"/>
        <v>#NUM!</v>
      </c>
      <c r="H188" s="28" t="e">
        <f>MAX(0,PODSUMOWANIE!$C$9)+'Kredyt po Refinansie'!H188</f>
        <v>#NUM!</v>
      </c>
      <c r="I188" s="3" t="e">
        <f t="shared" si="25"/>
        <v>#NUM!</v>
      </c>
      <c r="J188" s="3" t="e">
        <f t="shared" si="32"/>
        <v>#NUM!</v>
      </c>
      <c r="K188" s="5">
        <f t="shared" si="30"/>
        <v>179</v>
      </c>
      <c r="L188" s="3" t="e">
        <f t="shared" si="26"/>
        <v>#NUM!</v>
      </c>
      <c r="M188" s="12" t="e">
        <f t="shared" si="27"/>
        <v>#NUM!</v>
      </c>
      <c r="N188" s="24"/>
      <c r="O188" s="24"/>
      <c r="P188" s="24"/>
    </row>
    <row r="189" spans="2:16" x14ac:dyDescent="0.2">
      <c r="B189" s="13">
        <f t="shared" si="28"/>
        <v>50740</v>
      </c>
      <c r="C189" s="19">
        <f t="shared" si="22"/>
        <v>0</v>
      </c>
      <c r="D189" s="3" t="e">
        <f t="shared" si="29"/>
        <v>#NUM!</v>
      </c>
      <c r="E189" s="12" t="e">
        <f t="shared" si="31"/>
        <v>#NUM!</v>
      </c>
      <c r="F189" s="3" t="e">
        <f t="shared" si="23"/>
        <v>#NUM!</v>
      </c>
      <c r="G189" s="12" t="e">
        <f t="shared" si="24"/>
        <v>#NUM!</v>
      </c>
      <c r="H189" s="28" t="e">
        <f>MAX(0,PODSUMOWANIE!$C$9)+'Kredyt po Refinansie'!H189</f>
        <v>#NUM!</v>
      </c>
      <c r="I189" s="3" t="e">
        <f t="shared" si="25"/>
        <v>#NUM!</v>
      </c>
      <c r="J189" s="3" t="e">
        <f t="shared" si="32"/>
        <v>#NUM!</v>
      </c>
      <c r="K189" s="5">
        <f t="shared" si="30"/>
        <v>180</v>
      </c>
      <c r="L189" s="3" t="e">
        <f t="shared" si="26"/>
        <v>#NUM!</v>
      </c>
      <c r="M189" s="12" t="e">
        <f t="shared" si="27"/>
        <v>#NUM!</v>
      </c>
      <c r="N189" s="24"/>
      <c r="O189" s="24"/>
      <c r="P189" s="24"/>
    </row>
    <row r="190" spans="2:16" x14ac:dyDescent="0.2">
      <c r="B190" s="13">
        <f t="shared" si="28"/>
        <v>50771</v>
      </c>
      <c r="C190" s="19">
        <f t="shared" si="22"/>
        <v>0</v>
      </c>
      <c r="D190" s="3" t="e">
        <f t="shared" si="29"/>
        <v>#NUM!</v>
      </c>
      <c r="E190" s="12" t="e">
        <f t="shared" si="31"/>
        <v>#NUM!</v>
      </c>
      <c r="F190" s="3" t="e">
        <f t="shared" si="23"/>
        <v>#NUM!</v>
      </c>
      <c r="G190" s="12" t="e">
        <f t="shared" si="24"/>
        <v>#NUM!</v>
      </c>
      <c r="H190" s="28" t="e">
        <f>MAX(0,PODSUMOWANIE!$C$9)+'Kredyt po Refinansie'!H190</f>
        <v>#NUM!</v>
      </c>
      <c r="I190" s="3" t="e">
        <f t="shared" si="25"/>
        <v>#NUM!</v>
      </c>
      <c r="J190" s="3" t="e">
        <f t="shared" si="32"/>
        <v>#NUM!</v>
      </c>
      <c r="K190" s="5">
        <f t="shared" si="30"/>
        <v>181</v>
      </c>
      <c r="L190" s="3" t="e">
        <f t="shared" si="26"/>
        <v>#NUM!</v>
      </c>
      <c r="M190" s="12" t="e">
        <f t="shared" si="27"/>
        <v>#NUM!</v>
      </c>
      <c r="N190" s="24"/>
      <c r="O190" s="24"/>
      <c r="P190" s="24"/>
    </row>
    <row r="191" spans="2:16" x14ac:dyDescent="0.2">
      <c r="B191" s="13">
        <f t="shared" si="28"/>
        <v>50802</v>
      </c>
      <c r="C191" s="19">
        <f t="shared" si="22"/>
        <v>0</v>
      </c>
      <c r="D191" s="3" t="e">
        <f t="shared" si="29"/>
        <v>#NUM!</v>
      </c>
      <c r="E191" s="12" t="e">
        <f t="shared" si="31"/>
        <v>#NUM!</v>
      </c>
      <c r="F191" s="3" t="e">
        <f t="shared" si="23"/>
        <v>#NUM!</v>
      </c>
      <c r="G191" s="12" t="e">
        <f t="shared" si="24"/>
        <v>#NUM!</v>
      </c>
      <c r="H191" s="28" t="e">
        <f>MAX(0,PODSUMOWANIE!$C$9)+'Kredyt po Refinansie'!H191</f>
        <v>#NUM!</v>
      </c>
      <c r="I191" s="3" t="e">
        <f t="shared" si="25"/>
        <v>#NUM!</v>
      </c>
      <c r="J191" s="3" t="e">
        <f t="shared" si="32"/>
        <v>#NUM!</v>
      </c>
      <c r="K191" s="5">
        <f t="shared" si="30"/>
        <v>182</v>
      </c>
      <c r="L191" s="3" t="e">
        <f t="shared" si="26"/>
        <v>#NUM!</v>
      </c>
      <c r="M191" s="12" t="e">
        <f t="shared" si="27"/>
        <v>#NUM!</v>
      </c>
      <c r="N191" s="24"/>
      <c r="O191" s="24"/>
      <c r="P191" s="24"/>
    </row>
    <row r="192" spans="2:16" x14ac:dyDescent="0.2">
      <c r="B192" s="13">
        <f t="shared" si="28"/>
        <v>50830</v>
      </c>
      <c r="C192" s="19">
        <f t="shared" si="22"/>
        <v>0</v>
      </c>
      <c r="D192" s="3" t="e">
        <f t="shared" si="29"/>
        <v>#NUM!</v>
      </c>
      <c r="E192" s="12" t="e">
        <f t="shared" si="31"/>
        <v>#NUM!</v>
      </c>
      <c r="F192" s="3" t="e">
        <f t="shared" si="23"/>
        <v>#NUM!</v>
      </c>
      <c r="G192" s="12" t="e">
        <f t="shared" si="24"/>
        <v>#NUM!</v>
      </c>
      <c r="H192" s="28" t="e">
        <f>MAX(0,PODSUMOWANIE!$C$9)+'Kredyt po Refinansie'!H192</f>
        <v>#NUM!</v>
      </c>
      <c r="I192" s="3" t="e">
        <f t="shared" si="25"/>
        <v>#NUM!</v>
      </c>
      <c r="J192" s="3" t="e">
        <f t="shared" si="32"/>
        <v>#NUM!</v>
      </c>
      <c r="K192" s="5">
        <f t="shared" si="30"/>
        <v>183</v>
      </c>
      <c r="L192" s="3" t="e">
        <f t="shared" si="26"/>
        <v>#NUM!</v>
      </c>
      <c r="M192" s="12" t="e">
        <f t="shared" si="27"/>
        <v>#NUM!</v>
      </c>
      <c r="N192" s="24"/>
      <c r="O192" s="24"/>
      <c r="P192" s="24"/>
    </row>
    <row r="193" spans="2:16" x14ac:dyDescent="0.2">
      <c r="B193" s="13">
        <f t="shared" si="28"/>
        <v>50861</v>
      </c>
      <c r="C193" s="19">
        <f t="shared" si="22"/>
        <v>0</v>
      </c>
      <c r="D193" s="3" t="e">
        <f t="shared" si="29"/>
        <v>#NUM!</v>
      </c>
      <c r="E193" s="12" t="e">
        <f t="shared" si="31"/>
        <v>#NUM!</v>
      </c>
      <c r="F193" s="3" t="e">
        <f t="shared" si="23"/>
        <v>#NUM!</v>
      </c>
      <c r="G193" s="12" t="e">
        <f t="shared" si="24"/>
        <v>#NUM!</v>
      </c>
      <c r="H193" s="28" t="e">
        <f>MAX(0,PODSUMOWANIE!$C$9)+'Kredyt po Refinansie'!H193</f>
        <v>#NUM!</v>
      </c>
      <c r="I193" s="3" t="e">
        <f t="shared" si="25"/>
        <v>#NUM!</v>
      </c>
      <c r="J193" s="3" t="e">
        <f t="shared" si="32"/>
        <v>#NUM!</v>
      </c>
      <c r="K193" s="5">
        <f t="shared" si="30"/>
        <v>184</v>
      </c>
      <c r="L193" s="3" t="e">
        <f t="shared" si="26"/>
        <v>#NUM!</v>
      </c>
      <c r="M193" s="12" t="e">
        <f t="shared" si="27"/>
        <v>#NUM!</v>
      </c>
      <c r="N193" s="24"/>
      <c r="O193" s="24"/>
      <c r="P193" s="24"/>
    </row>
    <row r="194" spans="2:16" x14ac:dyDescent="0.2">
      <c r="B194" s="13">
        <f t="shared" si="28"/>
        <v>50891</v>
      </c>
      <c r="C194" s="19">
        <f t="shared" si="22"/>
        <v>0</v>
      </c>
      <c r="D194" s="3" t="e">
        <f t="shared" si="29"/>
        <v>#NUM!</v>
      </c>
      <c r="E194" s="12" t="e">
        <f t="shared" si="31"/>
        <v>#NUM!</v>
      </c>
      <c r="F194" s="3" t="e">
        <f t="shared" si="23"/>
        <v>#NUM!</v>
      </c>
      <c r="G194" s="12" t="e">
        <f t="shared" si="24"/>
        <v>#NUM!</v>
      </c>
      <c r="H194" s="28" t="e">
        <f>MAX(0,PODSUMOWANIE!$C$9)+'Kredyt po Refinansie'!H194</f>
        <v>#NUM!</v>
      </c>
      <c r="I194" s="3" t="e">
        <f t="shared" si="25"/>
        <v>#NUM!</v>
      </c>
      <c r="J194" s="3" t="e">
        <f t="shared" si="32"/>
        <v>#NUM!</v>
      </c>
      <c r="K194" s="5">
        <f t="shared" si="30"/>
        <v>185</v>
      </c>
      <c r="L194" s="3" t="e">
        <f t="shared" si="26"/>
        <v>#NUM!</v>
      </c>
      <c r="M194" s="12" t="e">
        <f t="shared" si="27"/>
        <v>#NUM!</v>
      </c>
      <c r="N194" s="24"/>
      <c r="O194" s="24"/>
      <c r="P194" s="24"/>
    </row>
    <row r="195" spans="2:16" x14ac:dyDescent="0.2">
      <c r="B195" s="13">
        <f t="shared" si="28"/>
        <v>50922</v>
      </c>
      <c r="C195" s="19">
        <f t="shared" si="22"/>
        <v>0</v>
      </c>
      <c r="D195" s="3" t="e">
        <f t="shared" si="29"/>
        <v>#NUM!</v>
      </c>
      <c r="E195" s="12" t="e">
        <f t="shared" si="31"/>
        <v>#NUM!</v>
      </c>
      <c r="F195" s="3" t="e">
        <f t="shared" si="23"/>
        <v>#NUM!</v>
      </c>
      <c r="G195" s="12" t="e">
        <f t="shared" si="24"/>
        <v>#NUM!</v>
      </c>
      <c r="H195" s="28" t="e">
        <f>MAX(0,PODSUMOWANIE!$C$9)+'Kredyt po Refinansie'!H195</f>
        <v>#NUM!</v>
      </c>
      <c r="I195" s="3" t="e">
        <f t="shared" si="25"/>
        <v>#NUM!</v>
      </c>
      <c r="J195" s="3" t="e">
        <f t="shared" si="32"/>
        <v>#NUM!</v>
      </c>
      <c r="K195" s="5">
        <f t="shared" si="30"/>
        <v>186</v>
      </c>
      <c r="L195" s="3" t="e">
        <f t="shared" si="26"/>
        <v>#NUM!</v>
      </c>
      <c r="M195" s="12" t="e">
        <f t="shared" si="27"/>
        <v>#NUM!</v>
      </c>
      <c r="N195" s="24"/>
      <c r="O195" s="24"/>
      <c r="P195" s="24"/>
    </row>
    <row r="196" spans="2:16" x14ac:dyDescent="0.2">
      <c r="B196" s="13">
        <f t="shared" si="28"/>
        <v>50952</v>
      </c>
      <c r="C196" s="19">
        <f t="shared" si="22"/>
        <v>0</v>
      </c>
      <c r="D196" s="3" t="e">
        <f t="shared" si="29"/>
        <v>#NUM!</v>
      </c>
      <c r="E196" s="12" t="e">
        <f t="shared" si="31"/>
        <v>#NUM!</v>
      </c>
      <c r="F196" s="3" t="e">
        <f t="shared" si="23"/>
        <v>#NUM!</v>
      </c>
      <c r="G196" s="12" t="e">
        <f t="shared" si="24"/>
        <v>#NUM!</v>
      </c>
      <c r="H196" s="28" t="e">
        <f>MAX(0,PODSUMOWANIE!$C$9)+'Kredyt po Refinansie'!H196</f>
        <v>#NUM!</v>
      </c>
      <c r="I196" s="3" t="e">
        <f t="shared" si="25"/>
        <v>#NUM!</v>
      </c>
      <c r="J196" s="3" t="e">
        <f t="shared" si="32"/>
        <v>#NUM!</v>
      </c>
      <c r="K196" s="5">
        <f t="shared" si="30"/>
        <v>187</v>
      </c>
      <c r="L196" s="3" t="e">
        <f t="shared" si="26"/>
        <v>#NUM!</v>
      </c>
      <c r="M196" s="12" t="e">
        <f t="shared" si="27"/>
        <v>#NUM!</v>
      </c>
      <c r="N196" s="24"/>
      <c r="O196" s="24"/>
      <c r="P196" s="24"/>
    </row>
    <row r="197" spans="2:16" x14ac:dyDescent="0.2">
      <c r="B197" s="13">
        <f t="shared" si="28"/>
        <v>50983</v>
      </c>
      <c r="C197" s="19">
        <f t="shared" si="22"/>
        <v>0</v>
      </c>
      <c r="D197" s="3" t="e">
        <f t="shared" si="29"/>
        <v>#NUM!</v>
      </c>
      <c r="E197" s="12" t="e">
        <f t="shared" si="31"/>
        <v>#NUM!</v>
      </c>
      <c r="F197" s="3" t="e">
        <f t="shared" si="23"/>
        <v>#NUM!</v>
      </c>
      <c r="G197" s="12" t="e">
        <f t="shared" si="24"/>
        <v>#NUM!</v>
      </c>
      <c r="H197" s="28" t="e">
        <f>MAX(0,PODSUMOWANIE!$C$9)+'Kredyt po Refinansie'!H197</f>
        <v>#NUM!</v>
      </c>
      <c r="I197" s="3" t="e">
        <f t="shared" si="25"/>
        <v>#NUM!</v>
      </c>
      <c r="J197" s="3" t="e">
        <f t="shared" si="32"/>
        <v>#NUM!</v>
      </c>
      <c r="K197" s="5">
        <f t="shared" si="30"/>
        <v>188</v>
      </c>
      <c r="L197" s="3" t="e">
        <f t="shared" si="26"/>
        <v>#NUM!</v>
      </c>
      <c r="M197" s="12" t="e">
        <f t="shared" si="27"/>
        <v>#NUM!</v>
      </c>
      <c r="N197" s="24"/>
      <c r="O197" s="24"/>
      <c r="P197" s="24"/>
    </row>
    <row r="198" spans="2:16" x14ac:dyDescent="0.2">
      <c r="B198" s="13">
        <f t="shared" si="28"/>
        <v>51014</v>
      </c>
      <c r="C198" s="19">
        <f t="shared" si="22"/>
        <v>0</v>
      </c>
      <c r="D198" s="3" t="e">
        <f t="shared" si="29"/>
        <v>#NUM!</v>
      </c>
      <c r="E198" s="12" t="e">
        <f t="shared" si="31"/>
        <v>#NUM!</v>
      </c>
      <c r="F198" s="3" t="e">
        <f t="shared" si="23"/>
        <v>#NUM!</v>
      </c>
      <c r="G198" s="12" t="e">
        <f t="shared" si="24"/>
        <v>#NUM!</v>
      </c>
      <c r="H198" s="28" t="e">
        <f>MAX(0,PODSUMOWANIE!$C$9)+'Kredyt po Refinansie'!H198</f>
        <v>#NUM!</v>
      </c>
      <c r="I198" s="3" t="e">
        <f t="shared" si="25"/>
        <v>#NUM!</v>
      </c>
      <c r="J198" s="3" t="e">
        <f t="shared" si="32"/>
        <v>#NUM!</v>
      </c>
      <c r="K198" s="5">
        <f t="shared" si="30"/>
        <v>189</v>
      </c>
      <c r="L198" s="3" t="e">
        <f t="shared" si="26"/>
        <v>#NUM!</v>
      </c>
      <c r="M198" s="12" t="e">
        <f t="shared" si="27"/>
        <v>#NUM!</v>
      </c>
      <c r="N198" s="24"/>
      <c r="O198" s="24"/>
      <c r="P198" s="24"/>
    </row>
    <row r="199" spans="2:16" x14ac:dyDescent="0.2">
      <c r="B199" s="13">
        <f t="shared" si="28"/>
        <v>51044</v>
      </c>
      <c r="C199" s="19">
        <f t="shared" si="22"/>
        <v>0</v>
      </c>
      <c r="D199" s="3" t="e">
        <f t="shared" si="29"/>
        <v>#NUM!</v>
      </c>
      <c r="E199" s="12" t="e">
        <f t="shared" si="31"/>
        <v>#NUM!</v>
      </c>
      <c r="F199" s="3" t="e">
        <f t="shared" si="23"/>
        <v>#NUM!</v>
      </c>
      <c r="G199" s="12" t="e">
        <f t="shared" si="24"/>
        <v>#NUM!</v>
      </c>
      <c r="H199" s="28" t="e">
        <f>MAX(0,PODSUMOWANIE!$C$9)+'Kredyt po Refinansie'!H199</f>
        <v>#NUM!</v>
      </c>
      <c r="I199" s="3" t="e">
        <f t="shared" si="25"/>
        <v>#NUM!</v>
      </c>
      <c r="J199" s="3" t="e">
        <f t="shared" si="32"/>
        <v>#NUM!</v>
      </c>
      <c r="K199" s="5">
        <f t="shared" si="30"/>
        <v>190</v>
      </c>
      <c r="L199" s="3" t="e">
        <f t="shared" si="26"/>
        <v>#NUM!</v>
      </c>
      <c r="M199" s="12" t="e">
        <f t="shared" si="27"/>
        <v>#NUM!</v>
      </c>
      <c r="N199" s="24"/>
      <c r="O199" s="24"/>
      <c r="P199" s="24"/>
    </row>
    <row r="200" spans="2:16" x14ac:dyDescent="0.2">
      <c r="B200" s="13">
        <f t="shared" si="28"/>
        <v>51075</v>
      </c>
      <c r="C200" s="19">
        <f t="shared" si="22"/>
        <v>0</v>
      </c>
      <c r="D200" s="3" t="e">
        <f t="shared" si="29"/>
        <v>#NUM!</v>
      </c>
      <c r="E200" s="12" t="e">
        <f t="shared" si="31"/>
        <v>#NUM!</v>
      </c>
      <c r="F200" s="3" t="e">
        <f t="shared" si="23"/>
        <v>#NUM!</v>
      </c>
      <c r="G200" s="12" t="e">
        <f t="shared" si="24"/>
        <v>#NUM!</v>
      </c>
      <c r="H200" s="28" t="e">
        <f>MAX(0,PODSUMOWANIE!$C$9)+'Kredyt po Refinansie'!H200</f>
        <v>#NUM!</v>
      </c>
      <c r="I200" s="3" t="e">
        <f t="shared" si="25"/>
        <v>#NUM!</v>
      </c>
      <c r="J200" s="3" t="e">
        <f t="shared" si="32"/>
        <v>#NUM!</v>
      </c>
      <c r="K200" s="5">
        <f t="shared" si="30"/>
        <v>191</v>
      </c>
      <c r="L200" s="3" t="e">
        <f t="shared" si="26"/>
        <v>#NUM!</v>
      </c>
      <c r="M200" s="12" t="e">
        <f t="shared" si="27"/>
        <v>#NUM!</v>
      </c>
      <c r="N200" s="24"/>
      <c r="O200" s="24"/>
      <c r="P200" s="24"/>
    </row>
    <row r="201" spans="2:16" x14ac:dyDescent="0.2">
      <c r="B201" s="13">
        <f t="shared" si="28"/>
        <v>51105</v>
      </c>
      <c r="C201" s="19">
        <f t="shared" si="22"/>
        <v>0</v>
      </c>
      <c r="D201" s="3" t="e">
        <f t="shared" si="29"/>
        <v>#NUM!</v>
      </c>
      <c r="E201" s="12" t="e">
        <f t="shared" si="31"/>
        <v>#NUM!</v>
      </c>
      <c r="F201" s="3" t="e">
        <f t="shared" si="23"/>
        <v>#NUM!</v>
      </c>
      <c r="G201" s="12" t="e">
        <f t="shared" si="24"/>
        <v>#NUM!</v>
      </c>
      <c r="H201" s="28" t="e">
        <f>MAX(0,PODSUMOWANIE!$C$9)+'Kredyt po Refinansie'!H201</f>
        <v>#NUM!</v>
      </c>
      <c r="I201" s="3" t="e">
        <f t="shared" si="25"/>
        <v>#NUM!</v>
      </c>
      <c r="J201" s="3" t="e">
        <f t="shared" si="32"/>
        <v>#NUM!</v>
      </c>
      <c r="K201" s="5">
        <f t="shared" si="30"/>
        <v>192</v>
      </c>
      <c r="L201" s="3" t="e">
        <f t="shared" si="26"/>
        <v>#NUM!</v>
      </c>
      <c r="M201" s="12" t="e">
        <f t="shared" si="27"/>
        <v>#NUM!</v>
      </c>
      <c r="N201" s="24"/>
      <c r="O201" s="24"/>
      <c r="P201" s="24"/>
    </row>
    <row r="202" spans="2:16" x14ac:dyDescent="0.2">
      <c r="B202" s="13">
        <f t="shared" si="28"/>
        <v>51136</v>
      </c>
      <c r="C202" s="19">
        <f t="shared" si="22"/>
        <v>0</v>
      </c>
      <c r="D202" s="3" t="e">
        <f t="shared" si="29"/>
        <v>#NUM!</v>
      </c>
      <c r="E202" s="12" t="e">
        <f t="shared" si="31"/>
        <v>#NUM!</v>
      </c>
      <c r="F202" s="3" t="e">
        <f t="shared" si="23"/>
        <v>#NUM!</v>
      </c>
      <c r="G202" s="12" t="e">
        <f t="shared" si="24"/>
        <v>#NUM!</v>
      </c>
      <c r="H202" s="28" t="e">
        <f>MAX(0,PODSUMOWANIE!$C$9)+'Kredyt po Refinansie'!H202</f>
        <v>#NUM!</v>
      </c>
      <c r="I202" s="3" t="e">
        <f t="shared" si="25"/>
        <v>#NUM!</v>
      </c>
      <c r="J202" s="3" t="e">
        <f t="shared" si="32"/>
        <v>#NUM!</v>
      </c>
      <c r="K202" s="5">
        <f t="shared" si="30"/>
        <v>193</v>
      </c>
      <c r="L202" s="3" t="e">
        <f t="shared" si="26"/>
        <v>#NUM!</v>
      </c>
      <c r="M202" s="12" t="e">
        <f t="shared" si="27"/>
        <v>#NUM!</v>
      </c>
      <c r="N202" s="24"/>
      <c r="O202" s="24"/>
      <c r="P202" s="24"/>
    </row>
    <row r="203" spans="2:16" x14ac:dyDescent="0.2">
      <c r="B203" s="13">
        <f t="shared" si="28"/>
        <v>51167</v>
      </c>
      <c r="C203" s="19">
        <f t="shared" ref="C203:C266" si="33">$D$4</f>
        <v>0</v>
      </c>
      <c r="D203" s="3" t="e">
        <f t="shared" si="29"/>
        <v>#NUM!</v>
      </c>
      <c r="E203" s="12" t="e">
        <f t="shared" si="31"/>
        <v>#NUM!</v>
      </c>
      <c r="F203" s="3" t="e">
        <f t="shared" ref="F203:F266" si="34">D203*C203/12</f>
        <v>#NUM!</v>
      </c>
      <c r="G203" s="12" t="e">
        <f t="shared" ref="G203:G266" si="35">MIN(E203-F203,D203)</f>
        <v>#NUM!</v>
      </c>
      <c r="H203" s="28" t="e">
        <f>MAX(0,PODSUMOWANIE!$C$9)+'Kredyt po Refinansie'!H203</f>
        <v>#NUM!</v>
      </c>
      <c r="I203" s="3" t="e">
        <f t="shared" ref="I203:I266" si="36">IF(H203=0,0,MAX(IF(H203&gt;0,D203*0.005,0),300))</f>
        <v>#NUM!</v>
      </c>
      <c r="J203" s="3" t="e">
        <f t="shared" si="32"/>
        <v>#NUM!</v>
      </c>
      <c r="K203" s="5">
        <f t="shared" si="30"/>
        <v>194</v>
      </c>
      <c r="L203" s="3" t="e">
        <f t="shared" ref="L203:L266" si="37">L202+F203</f>
        <v>#NUM!</v>
      </c>
      <c r="M203" s="12" t="e">
        <f t="shared" ref="M203:M266" si="38">M202+G203+H203</f>
        <v>#NUM!</v>
      </c>
      <c r="N203" s="24"/>
      <c r="O203" s="24"/>
      <c r="P203" s="24"/>
    </row>
    <row r="204" spans="2:16" x14ac:dyDescent="0.2">
      <c r="B204" s="13">
        <f t="shared" ref="B204:B267" si="39">EDATE(B203,1)</f>
        <v>51196</v>
      </c>
      <c r="C204" s="19">
        <f t="shared" si="33"/>
        <v>0</v>
      </c>
      <c r="D204" s="3" t="e">
        <f t="shared" ref="D204:D267" si="40">IF(J203&lt;=0,0,J203)</f>
        <v>#NUM!</v>
      </c>
      <c r="E204" s="12" t="e">
        <f t="shared" si="31"/>
        <v>#NUM!</v>
      </c>
      <c r="F204" s="3" t="e">
        <f t="shared" si="34"/>
        <v>#NUM!</v>
      </c>
      <c r="G204" s="12" t="e">
        <f t="shared" si="35"/>
        <v>#NUM!</v>
      </c>
      <c r="H204" s="28" t="e">
        <f>MAX(0,PODSUMOWANIE!$C$9)+'Kredyt po Refinansie'!H204</f>
        <v>#NUM!</v>
      </c>
      <c r="I204" s="3" t="e">
        <f t="shared" si="36"/>
        <v>#NUM!</v>
      </c>
      <c r="J204" s="3" t="e">
        <f t="shared" si="32"/>
        <v>#NUM!</v>
      </c>
      <c r="K204" s="5">
        <f t="shared" ref="K204:K267" si="41">K203+1</f>
        <v>195</v>
      </c>
      <c r="L204" s="3" t="e">
        <f t="shared" si="37"/>
        <v>#NUM!</v>
      </c>
      <c r="M204" s="12" t="e">
        <f t="shared" si="38"/>
        <v>#NUM!</v>
      </c>
      <c r="N204" s="24"/>
      <c r="O204" s="24"/>
      <c r="P204" s="24"/>
    </row>
    <row r="205" spans="2:16" x14ac:dyDescent="0.2">
      <c r="B205" s="13">
        <f t="shared" si="39"/>
        <v>51227</v>
      </c>
      <c r="C205" s="19">
        <f t="shared" si="33"/>
        <v>0</v>
      </c>
      <c r="D205" s="3" t="e">
        <f t="shared" si="40"/>
        <v>#NUM!</v>
      </c>
      <c r="E205" s="12" t="e">
        <f t="shared" ref="E205:E268" si="42">IF(J204&lt;=0,0,-PMT(C205/12,$D$6,$D$3))</f>
        <v>#NUM!</v>
      </c>
      <c r="F205" s="3" t="e">
        <f t="shared" si="34"/>
        <v>#NUM!</v>
      </c>
      <c r="G205" s="12" t="e">
        <f t="shared" si="35"/>
        <v>#NUM!</v>
      </c>
      <c r="H205" s="28" t="e">
        <f>MAX(0,PODSUMOWANIE!$C$9)+'Kredyt po Refinansie'!H205</f>
        <v>#NUM!</v>
      </c>
      <c r="I205" s="3" t="e">
        <f t="shared" si="36"/>
        <v>#NUM!</v>
      </c>
      <c r="J205" s="3" t="e">
        <f t="shared" si="32"/>
        <v>#NUM!</v>
      </c>
      <c r="K205" s="5">
        <f t="shared" si="41"/>
        <v>196</v>
      </c>
      <c r="L205" s="3" t="e">
        <f t="shared" si="37"/>
        <v>#NUM!</v>
      </c>
      <c r="M205" s="12" t="e">
        <f t="shared" si="38"/>
        <v>#NUM!</v>
      </c>
      <c r="N205" s="24"/>
      <c r="O205" s="24"/>
      <c r="P205" s="24"/>
    </row>
    <row r="206" spans="2:16" x14ac:dyDescent="0.2">
      <c r="B206" s="13">
        <f t="shared" si="39"/>
        <v>51257</v>
      </c>
      <c r="C206" s="19">
        <f t="shared" si="33"/>
        <v>0</v>
      </c>
      <c r="D206" s="3" t="e">
        <f t="shared" si="40"/>
        <v>#NUM!</v>
      </c>
      <c r="E206" s="12" t="e">
        <f t="shared" si="42"/>
        <v>#NUM!</v>
      </c>
      <c r="F206" s="3" t="e">
        <f t="shared" si="34"/>
        <v>#NUM!</v>
      </c>
      <c r="G206" s="12" t="e">
        <f t="shared" si="35"/>
        <v>#NUM!</v>
      </c>
      <c r="H206" s="28" t="e">
        <f>MAX(0,PODSUMOWANIE!$C$9)+'Kredyt po Refinansie'!H206</f>
        <v>#NUM!</v>
      </c>
      <c r="I206" s="3" t="e">
        <f t="shared" si="36"/>
        <v>#NUM!</v>
      </c>
      <c r="J206" s="3" t="e">
        <f t="shared" ref="J206:J269" si="43">D206-G206-H206</f>
        <v>#NUM!</v>
      </c>
      <c r="K206" s="5">
        <f t="shared" si="41"/>
        <v>197</v>
      </c>
      <c r="L206" s="3" t="e">
        <f t="shared" si="37"/>
        <v>#NUM!</v>
      </c>
      <c r="M206" s="12" t="e">
        <f t="shared" si="38"/>
        <v>#NUM!</v>
      </c>
      <c r="N206" s="24"/>
      <c r="O206" s="24"/>
      <c r="P206" s="24"/>
    </row>
    <row r="207" spans="2:16" x14ac:dyDescent="0.2">
      <c r="B207" s="13">
        <f t="shared" si="39"/>
        <v>51288</v>
      </c>
      <c r="C207" s="19">
        <f t="shared" si="33"/>
        <v>0</v>
      </c>
      <c r="D207" s="3" t="e">
        <f t="shared" si="40"/>
        <v>#NUM!</v>
      </c>
      <c r="E207" s="12" t="e">
        <f t="shared" si="42"/>
        <v>#NUM!</v>
      </c>
      <c r="F207" s="3" t="e">
        <f t="shared" si="34"/>
        <v>#NUM!</v>
      </c>
      <c r="G207" s="12" t="e">
        <f t="shared" si="35"/>
        <v>#NUM!</v>
      </c>
      <c r="H207" s="28" t="e">
        <f>MAX(0,PODSUMOWANIE!$C$9)+'Kredyt po Refinansie'!H207</f>
        <v>#NUM!</v>
      </c>
      <c r="I207" s="3" t="e">
        <f t="shared" si="36"/>
        <v>#NUM!</v>
      </c>
      <c r="J207" s="3" t="e">
        <f t="shared" si="43"/>
        <v>#NUM!</v>
      </c>
      <c r="K207" s="5">
        <f t="shared" si="41"/>
        <v>198</v>
      </c>
      <c r="L207" s="3" t="e">
        <f t="shared" si="37"/>
        <v>#NUM!</v>
      </c>
      <c r="M207" s="12" t="e">
        <f t="shared" si="38"/>
        <v>#NUM!</v>
      </c>
      <c r="N207" s="24"/>
      <c r="O207" s="24"/>
      <c r="P207" s="24"/>
    </row>
    <row r="208" spans="2:16" x14ac:dyDescent="0.2">
      <c r="B208" s="13">
        <f t="shared" si="39"/>
        <v>51318</v>
      </c>
      <c r="C208" s="19">
        <f t="shared" si="33"/>
        <v>0</v>
      </c>
      <c r="D208" s="3" t="e">
        <f t="shared" si="40"/>
        <v>#NUM!</v>
      </c>
      <c r="E208" s="12" t="e">
        <f t="shared" si="42"/>
        <v>#NUM!</v>
      </c>
      <c r="F208" s="3" t="e">
        <f t="shared" si="34"/>
        <v>#NUM!</v>
      </c>
      <c r="G208" s="12" t="e">
        <f t="shared" si="35"/>
        <v>#NUM!</v>
      </c>
      <c r="H208" s="28" t="e">
        <f>MAX(0,PODSUMOWANIE!$C$9)+'Kredyt po Refinansie'!H208</f>
        <v>#NUM!</v>
      </c>
      <c r="I208" s="3" t="e">
        <f t="shared" si="36"/>
        <v>#NUM!</v>
      </c>
      <c r="J208" s="3" t="e">
        <f t="shared" si="43"/>
        <v>#NUM!</v>
      </c>
      <c r="K208" s="5">
        <f t="shared" si="41"/>
        <v>199</v>
      </c>
      <c r="L208" s="3" t="e">
        <f t="shared" si="37"/>
        <v>#NUM!</v>
      </c>
      <c r="M208" s="12" t="e">
        <f t="shared" si="38"/>
        <v>#NUM!</v>
      </c>
      <c r="N208" s="24"/>
      <c r="O208" s="24"/>
      <c r="P208" s="24"/>
    </row>
    <row r="209" spans="2:16" x14ac:dyDescent="0.2">
      <c r="B209" s="13">
        <f t="shared" si="39"/>
        <v>51349</v>
      </c>
      <c r="C209" s="19">
        <f t="shared" si="33"/>
        <v>0</v>
      </c>
      <c r="D209" s="3" t="e">
        <f t="shared" si="40"/>
        <v>#NUM!</v>
      </c>
      <c r="E209" s="12" t="e">
        <f t="shared" si="42"/>
        <v>#NUM!</v>
      </c>
      <c r="F209" s="3" t="e">
        <f t="shared" si="34"/>
        <v>#NUM!</v>
      </c>
      <c r="G209" s="12" t="e">
        <f t="shared" si="35"/>
        <v>#NUM!</v>
      </c>
      <c r="H209" s="28" t="e">
        <f>MAX(0,PODSUMOWANIE!$C$9)+'Kredyt po Refinansie'!H209</f>
        <v>#NUM!</v>
      </c>
      <c r="I209" s="3" t="e">
        <f t="shared" si="36"/>
        <v>#NUM!</v>
      </c>
      <c r="J209" s="3" t="e">
        <f t="shared" si="43"/>
        <v>#NUM!</v>
      </c>
      <c r="K209" s="5">
        <f t="shared" si="41"/>
        <v>200</v>
      </c>
      <c r="L209" s="3" t="e">
        <f t="shared" si="37"/>
        <v>#NUM!</v>
      </c>
      <c r="M209" s="12" t="e">
        <f t="shared" si="38"/>
        <v>#NUM!</v>
      </c>
      <c r="N209" s="24"/>
      <c r="O209" s="24"/>
      <c r="P209" s="24"/>
    </row>
    <row r="210" spans="2:16" x14ac:dyDescent="0.2">
      <c r="B210" s="13">
        <f t="shared" si="39"/>
        <v>51380</v>
      </c>
      <c r="C210" s="19">
        <f t="shared" si="33"/>
        <v>0</v>
      </c>
      <c r="D210" s="3" t="e">
        <f t="shared" si="40"/>
        <v>#NUM!</v>
      </c>
      <c r="E210" s="12" t="e">
        <f t="shared" si="42"/>
        <v>#NUM!</v>
      </c>
      <c r="F210" s="3" t="e">
        <f t="shared" si="34"/>
        <v>#NUM!</v>
      </c>
      <c r="G210" s="12" t="e">
        <f t="shared" si="35"/>
        <v>#NUM!</v>
      </c>
      <c r="H210" s="28" t="e">
        <f>MAX(0,PODSUMOWANIE!$C$9)+'Kredyt po Refinansie'!H210</f>
        <v>#NUM!</v>
      </c>
      <c r="I210" s="3" t="e">
        <f t="shared" si="36"/>
        <v>#NUM!</v>
      </c>
      <c r="J210" s="3" t="e">
        <f t="shared" si="43"/>
        <v>#NUM!</v>
      </c>
      <c r="K210" s="5">
        <f t="shared" si="41"/>
        <v>201</v>
      </c>
      <c r="L210" s="3" t="e">
        <f t="shared" si="37"/>
        <v>#NUM!</v>
      </c>
      <c r="M210" s="12" t="e">
        <f t="shared" si="38"/>
        <v>#NUM!</v>
      </c>
      <c r="N210" s="24"/>
      <c r="O210" s="24"/>
      <c r="P210" s="24"/>
    </row>
    <row r="211" spans="2:16" x14ac:dyDescent="0.2">
      <c r="B211" s="13">
        <f t="shared" si="39"/>
        <v>51410</v>
      </c>
      <c r="C211" s="19">
        <f t="shared" si="33"/>
        <v>0</v>
      </c>
      <c r="D211" s="3" t="e">
        <f t="shared" si="40"/>
        <v>#NUM!</v>
      </c>
      <c r="E211" s="12" t="e">
        <f t="shared" si="42"/>
        <v>#NUM!</v>
      </c>
      <c r="F211" s="3" t="e">
        <f t="shared" si="34"/>
        <v>#NUM!</v>
      </c>
      <c r="G211" s="12" t="e">
        <f t="shared" si="35"/>
        <v>#NUM!</v>
      </c>
      <c r="H211" s="28" t="e">
        <f>MAX(0,PODSUMOWANIE!$C$9)+'Kredyt po Refinansie'!H211</f>
        <v>#NUM!</v>
      </c>
      <c r="I211" s="3" t="e">
        <f t="shared" si="36"/>
        <v>#NUM!</v>
      </c>
      <c r="J211" s="3" t="e">
        <f t="shared" si="43"/>
        <v>#NUM!</v>
      </c>
      <c r="K211" s="5">
        <f t="shared" si="41"/>
        <v>202</v>
      </c>
      <c r="L211" s="3" t="e">
        <f t="shared" si="37"/>
        <v>#NUM!</v>
      </c>
      <c r="M211" s="12" t="e">
        <f t="shared" si="38"/>
        <v>#NUM!</v>
      </c>
      <c r="N211" s="24"/>
      <c r="O211" s="24"/>
      <c r="P211" s="24"/>
    </row>
    <row r="212" spans="2:16" x14ac:dyDescent="0.2">
      <c r="B212" s="13">
        <f t="shared" si="39"/>
        <v>51441</v>
      </c>
      <c r="C212" s="19">
        <f t="shared" si="33"/>
        <v>0</v>
      </c>
      <c r="D212" s="3" t="e">
        <f t="shared" si="40"/>
        <v>#NUM!</v>
      </c>
      <c r="E212" s="12" t="e">
        <f t="shared" si="42"/>
        <v>#NUM!</v>
      </c>
      <c r="F212" s="3" t="e">
        <f t="shared" si="34"/>
        <v>#NUM!</v>
      </c>
      <c r="G212" s="12" t="e">
        <f t="shared" si="35"/>
        <v>#NUM!</v>
      </c>
      <c r="H212" s="28" t="e">
        <f>MAX(0,PODSUMOWANIE!$C$9)+'Kredyt po Refinansie'!H212</f>
        <v>#NUM!</v>
      </c>
      <c r="I212" s="3" t="e">
        <f t="shared" si="36"/>
        <v>#NUM!</v>
      </c>
      <c r="J212" s="3" t="e">
        <f t="shared" si="43"/>
        <v>#NUM!</v>
      </c>
      <c r="K212" s="5">
        <f t="shared" si="41"/>
        <v>203</v>
      </c>
      <c r="L212" s="3" t="e">
        <f t="shared" si="37"/>
        <v>#NUM!</v>
      </c>
      <c r="M212" s="12" t="e">
        <f t="shared" si="38"/>
        <v>#NUM!</v>
      </c>
      <c r="N212" s="24"/>
      <c r="O212" s="24"/>
      <c r="P212" s="24"/>
    </row>
    <row r="213" spans="2:16" x14ac:dyDescent="0.2">
      <c r="B213" s="13">
        <f t="shared" si="39"/>
        <v>51471</v>
      </c>
      <c r="C213" s="19">
        <f t="shared" si="33"/>
        <v>0</v>
      </c>
      <c r="D213" s="3" t="e">
        <f t="shared" si="40"/>
        <v>#NUM!</v>
      </c>
      <c r="E213" s="12" t="e">
        <f t="shared" si="42"/>
        <v>#NUM!</v>
      </c>
      <c r="F213" s="3" t="e">
        <f t="shared" si="34"/>
        <v>#NUM!</v>
      </c>
      <c r="G213" s="12" t="e">
        <f t="shared" si="35"/>
        <v>#NUM!</v>
      </c>
      <c r="H213" s="28" t="e">
        <f>MAX(0,PODSUMOWANIE!$C$9)+'Kredyt po Refinansie'!H213</f>
        <v>#NUM!</v>
      </c>
      <c r="I213" s="3" t="e">
        <f t="shared" si="36"/>
        <v>#NUM!</v>
      </c>
      <c r="J213" s="3" t="e">
        <f t="shared" si="43"/>
        <v>#NUM!</v>
      </c>
      <c r="K213" s="5">
        <f t="shared" si="41"/>
        <v>204</v>
      </c>
      <c r="L213" s="3" t="e">
        <f t="shared" si="37"/>
        <v>#NUM!</v>
      </c>
      <c r="M213" s="12" t="e">
        <f t="shared" si="38"/>
        <v>#NUM!</v>
      </c>
      <c r="N213" s="24"/>
      <c r="O213" s="24"/>
      <c r="P213" s="24"/>
    </row>
    <row r="214" spans="2:16" x14ac:dyDescent="0.2">
      <c r="B214" s="13">
        <f t="shared" si="39"/>
        <v>51502</v>
      </c>
      <c r="C214" s="19">
        <f t="shared" si="33"/>
        <v>0</v>
      </c>
      <c r="D214" s="3" t="e">
        <f t="shared" si="40"/>
        <v>#NUM!</v>
      </c>
      <c r="E214" s="12" t="e">
        <f t="shared" si="42"/>
        <v>#NUM!</v>
      </c>
      <c r="F214" s="3" t="e">
        <f t="shared" si="34"/>
        <v>#NUM!</v>
      </c>
      <c r="G214" s="12" t="e">
        <f t="shared" si="35"/>
        <v>#NUM!</v>
      </c>
      <c r="H214" s="28" t="e">
        <f>MAX(0,PODSUMOWANIE!$C$9)+'Kredyt po Refinansie'!H214</f>
        <v>#NUM!</v>
      </c>
      <c r="I214" s="3" t="e">
        <f t="shared" si="36"/>
        <v>#NUM!</v>
      </c>
      <c r="J214" s="3" t="e">
        <f t="shared" si="43"/>
        <v>#NUM!</v>
      </c>
      <c r="K214" s="5">
        <f t="shared" si="41"/>
        <v>205</v>
      </c>
      <c r="L214" s="3" t="e">
        <f t="shared" si="37"/>
        <v>#NUM!</v>
      </c>
      <c r="M214" s="12" t="e">
        <f t="shared" si="38"/>
        <v>#NUM!</v>
      </c>
      <c r="N214" s="24"/>
      <c r="O214" s="24"/>
      <c r="P214" s="24"/>
    </row>
    <row r="215" spans="2:16" x14ac:dyDescent="0.2">
      <c r="B215" s="13">
        <f t="shared" si="39"/>
        <v>51533</v>
      </c>
      <c r="C215" s="19">
        <f t="shared" si="33"/>
        <v>0</v>
      </c>
      <c r="D215" s="3" t="e">
        <f t="shared" si="40"/>
        <v>#NUM!</v>
      </c>
      <c r="E215" s="12" t="e">
        <f t="shared" si="42"/>
        <v>#NUM!</v>
      </c>
      <c r="F215" s="3" t="e">
        <f t="shared" si="34"/>
        <v>#NUM!</v>
      </c>
      <c r="G215" s="12" t="e">
        <f t="shared" si="35"/>
        <v>#NUM!</v>
      </c>
      <c r="H215" s="28" t="e">
        <f>MAX(0,PODSUMOWANIE!$C$9)+'Kredyt po Refinansie'!H215</f>
        <v>#NUM!</v>
      </c>
      <c r="I215" s="3" t="e">
        <f t="shared" si="36"/>
        <v>#NUM!</v>
      </c>
      <c r="J215" s="3" t="e">
        <f t="shared" si="43"/>
        <v>#NUM!</v>
      </c>
      <c r="K215" s="5">
        <f t="shared" si="41"/>
        <v>206</v>
      </c>
      <c r="L215" s="3" t="e">
        <f t="shared" si="37"/>
        <v>#NUM!</v>
      </c>
      <c r="M215" s="12" t="e">
        <f t="shared" si="38"/>
        <v>#NUM!</v>
      </c>
      <c r="N215" s="24"/>
      <c r="O215" s="24"/>
      <c r="P215" s="24"/>
    </row>
    <row r="216" spans="2:16" x14ac:dyDescent="0.2">
      <c r="B216" s="13">
        <f t="shared" si="39"/>
        <v>51561</v>
      </c>
      <c r="C216" s="19">
        <f t="shared" si="33"/>
        <v>0</v>
      </c>
      <c r="D216" s="3" t="e">
        <f t="shared" si="40"/>
        <v>#NUM!</v>
      </c>
      <c r="E216" s="12" t="e">
        <f t="shared" si="42"/>
        <v>#NUM!</v>
      </c>
      <c r="F216" s="3" t="e">
        <f t="shared" si="34"/>
        <v>#NUM!</v>
      </c>
      <c r="G216" s="12" t="e">
        <f t="shared" si="35"/>
        <v>#NUM!</v>
      </c>
      <c r="H216" s="28" t="e">
        <f>MAX(0,PODSUMOWANIE!$C$9)+'Kredyt po Refinansie'!H216</f>
        <v>#NUM!</v>
      </c>
      <c r="I216" s="3" t="e">
        <f t="shared" si="36"/>
        <v>#NUM!</v>
      </c>
      <c r="J216" s="3" t="e">
        <f t="shared" si="43"/>
        <v>#NUM!</v>
      </c>
      <c r="K216" s="5">
        <f t="shared" si="41"/>
        <v>207</v>
      </c>
      <c r="L216" s="3" t="e">
        <f t="shared" si="37"/>
        <v>#NUM!</v>
      </c>
      <c r="M216" s="12" t="e">
        <f t="shared" si="38"/>
        <v>#NUM!</v>
      </c>
      <c r="N216" s="24"/>
      <c r="O216" s="24"/>
      <c r="P216" s="24"/>
    </row>
    <row r="217" spans="2:16" x14ac:dyDescent="0.2">
      <c r="B217" s="13">
        <f t="shared" si="39"/>
        <v>51592</v>
      </c>
      <c r="C217" s="19">
        <f t="shared" si="33"/>
        <v>0</v>
      </c>
      <c r="D217" s="3" t="e">
        <f t="shared" si="40"/>
        <v>#NUM!</v>
      </c>
      <c r="E217" s="12" t="e">
        <f t="shared" si="42"/>
        <v>#NUM!</v>
      </c>
      <c r="F217" s="3" t="e">
        <f t="shared" si="34"/>
        <v>#NUM!</v>
      </c>
      <c r="G217" s="12" t="e">
        <f t="shared" si="35"/>
        <v>#NUM!</v>
      </c>
      <c r="H217" s="28" t="e">
        <f>MAX(0,PODSUMOWANIE!$C$9)+'Kredyt po Refinansie'!H217</f>
        <v>#NUM!</v>
      </c>
      <c r="I217" s="3" t="e">
        <f t="shared" si="36"/>
        <v>#NUM!</v>
      </c>
      <c r="J217" s="3" t="e">
        <f t="shared" si="43"/>
        <v>#NUM!</v>
      </c>
      <c r="K217" s="5">
        <f t="shared" si="41"/>
        <v>208</v>
      </c>
      <c r="L217" s="3" t="e">
        <f t="shared" si="37"/>
        <v>#NUM!</v>
      </c>
      <c r="M217" s="12" t="e">
        <f t="shared" si="38"/>
        <v>#NUM!</v>
      </c>
      <c r="N217" s="24"/>
      <c r="O217" s="24"/>
      <c r="P217" s="24"/>
    </row>
    <row r="218" spans="2:16" x14ac:dyDescent="0.2">
      <c r="B218" s="13">
        <f t="shared" si="39"/>
        <v>51622</v>
      </c>
      <c r="C218" s="19">
        <f t="shared" si="33"/>
        <v>0</v>
      </c>
      <c r="D218" s="3" t="e">
        <f t="shared" si="40"/>
        <v>#NUM!</v>
      </c>
      <c r="E218" s="12" t="e">
        <f t="shared" si="42"/>
        <v>#NUM!</v>
      </c>
      <c r="F218" s="3" t="e">
        <f t="shared" si="34"/>
        <v>#NUM!</v>
      </c>
      <c r="G218" s="12" t="e">
        <f t="shared" si="35"/>
        <v>#NUM!</v>
      </c>
      <c r="H218" s="28" t="e">
        <f>MAX(0,PODSUMOWANIE!$C$9)+'Kredyt po Refinansie'!H218</f>
        <v>#NUM!</v>
      </c>
      <c r="I218" s="3" t="e">
        <f t="shared" si="36"/>
        <v>#NUM!</v>
      </c>
      <c r="J218" s="3" t="e">
        <f t="shared" si="43"/>
        <v>#NUM!</v>
      </c>
      <c r="K218" s="5">
        <f t="shared" si="41"/>
        <v>209</v>
      </c>
      <c r="L218" s="3" t="e">
        <f t="shared" si="37"/>
        <v>#NUM!</v>
      </c>
      <c r="M218" s="12" t="e">
        <f t="shared" si="38"/>
        <v>#NUM!</v>
      </c>
      <c r="N218" s="24"/>
      <c r="O218" s="24"/>
      <c r="P218" s="24"/>
    </row>
    <row r="219" spans="2:16" x14ac:dyDescent="0.2">
      <c r="B219" s="13">
        <f t="shared" si="39"/>
        <v>51653</v>
      </c>
      <c r="C219" s="19">
        <f t="shared" si="33"/>
        <v>0</v>
      </c>
      <c r="D219" s="3" t="e">
        <f t="shared" si="40"/>
        <v>#NUM!</v>
      </c>
      <c r="E219" s="12" t="e">
        <f t="shared" si="42"/>
        <v>#NUM!</v>
      </c>
      <c r="F219" s="3" t="e">
        <f t="shared" si="34"/>
        <v>#NUM!</v>
      </c>
      <c r="G219" s="12" t="e">
        <f t="shared" si="35"/>
        <v>#NUM!</v>
      </c>
      <c r="H219" s="28" t="e">
        <f>MAX(0,PODSUMOWANIE!$C$9)+'Kredyt po Refinansie'!H219</f>
        <v>#NUM!</v>
      </c>
      <c r="I219" s="3" t="e">
        <f t="shared" si="36"/>
        <v>#NUM!</v>
      </c>
      <c r="J219" s="3" t="e">
        <f t="shared" si="43"/>
        <v>#NUM!</v>
      </c>
      <c r="K219" s="5">
        <f t="shared" si="41"/>
        <v>210</v>
      </c>
      <c r="L219" s="3" t="e">
        <f t="shared" si="37"/>
        <v>#NUM!</v>
      </c>
      <c r="M219" s="12" t="e">
        <f t="shared" si="38"/>
        <v>#NUM!</v>
      </c>
      <c r="N219" s="24"/>
      <c r="O219" s="24"/>
      <c r="P219" s="24"/>
    </row>
    <row r="220" spans="2:16" x14ac:dyDescent="0.2">
      <c r="B220" s="13">
        <f t="shared" si="39"/>
        <v>51683</v>
      </c>
      <c r="C220" s="19">
        <f t="shared" si="33"/>
        <v>0</v>
      </c>
      <c r="D220" s="3" t="e">
        <f t="shared" si="40"/>
        <v>#NUM!</v>
      </c>
      <c r="E220" s="12" t="e">
        <f t="shared" si="42"/>
        <v>#NUM!</v>
      </c>
      <c r="F220" s="3" t="e">
        <f t="shared" si="34"/>
        <v>#NUM!</v>
      </c>
      <c r="G220" s="12" t="e">
        <f t="shared" si="35"/>
        <v>#NUM!</v>
      </c>
      <c r="H220" s="28" t="e">
        <f>MAX(0,PODSUMOWANIE!$C$9)+'Kredyt po Refinansie'!H220</f>
        <v>#NUM!</v>
      </c>
      <c r="I220" s="3" t="e">
        <f t="shared" si="36"/>
        <v>#NUM!</v>
      </c>
      <c r="J220" s="3" t="e">
        <f t="shared" si="43"/>
        <v>#NUM!</v>
      </c>
      <c r="K220" s="5">
        <f t="shared" si="41"/>
        <v>211</v>
      </c>
      <c r="L220" s="3" t="e">
        <f t="shared" si="37"/>
        <v>#NUM!</v>
      </c>
      <c r="M220" s="12" t="e">
        <f t="shared" si="38"/>
        <v>#NUM!</v>
      </c>
      <c r="N220" s="24"/>
      <c r="O220" s="24"/>
      <c r="P220" s="24"/>
    </row>
    <row r="221" spans="2:16" x14ac:dyDescent="0.2">
      <c r="B221" s="13">
        <f t="shared" si="39"/>
        <v>51714</v>
      </c>
      <c r="C221" s="19">
        <f t="shared" si="33"/>
        <v>0</v>
      </c>
      <c r="D221" s="3" t="e">
        <f t="shared" si="40"/>
        <v>#NUM!</v>
      </c>
      <c r="E221" s="12" t="e">
        <f t="shared" si="42"/>
        <v>#NUM!</v>
      </c>
      <c r="F221" s="3" t="e">
        <f t="shared" si="34"/>
        <v>#NUM!</v>
      </c>
      <c r="G221" s="12" t="e">
        <f t="shared" si="35"/>
        <v>#NUM!</v>
      </c>
      <c r="H221" s="28" t="e">
        <f>MAX(0,PODSUMOWANIE!$C$9)+'Kredyt po Refinansie'!H221</f>
        <v>#NUM!</v>
      </c>
      <c r="I221" s="3" t="e">
        <f t="shared" si="36"/>
        <v>#NUM!</v>
      </c>
      <c r="J221" s="3" t="e">
        <f t="shared" si="43"/>
        <v>#NUM!</v>
      </c>
      <c r="K221" s="5">
        <f t="shared" si="41"/>
        <v>212</v>
      </c>
      <c r="L221" s="3" t="e">
        <f t="shared" si="37"/>
        <v>#NUM!</v>
      </c>
      <c r="M221" s="12" t="e">
        <f t="shared" si="38"/>
        <v>#NUM!</v>
      </c>
      <c r="N221" s="24"/>
      <c r="O221" s="24"/>
      <c r="P221" s="24"/>
    </row>
    <row r="222" spans="2:16" x14ac:dyDescent="0.2">
      <c r="B222" s="13">
        <f t="shared" si="39"/>
        <v>51745</v>
      </c>
      <c r="C222" s="19">
        <f t="shared" si="33"/>
        <v>0</v>
      </c>
      <c r="D222" s="3" t="e">
        <f t="shared" si="40"/>
        <v>#NUM!</v>
      </c>
      <c r="E222" s="12" t="e">
        <f t="shared" si="42"/>
        <v>#NUM!</v>
      </c>
      <c r="F222" s="3" t="e">
        <f t="shared" si="34"/>
        <v>#NUM!</v>
      </c>
      <c r="G222" s="12" t="e">
        <f t="shared" si="35"/>
        <v>#NUM!</v>
      </c>
      <c r="H222" s="28" t="e">
        <f>MAX(0,PODSUMOWANIE!$C$9)+'Kredyt po Refinansie'!H222</f>
        <v>#NUM!</v>
      </c>
      <c r="I222" s="3" t="e">
        <f t="shared" si="36"/>
        <v>#NUM!</v>
      </c>
      <c r="J222" s="3" t="e">
        <f t="shared" si="43"/>
        <v>#NUM!</v>
      </c>
      <c r="K222" s="5">
        <f t="shared" si="41"/>
        <v>213</v>
      </c>
      <c r="L222" s="3" t="e">
        <f t="shared" si="37"/>
        <v>#NUM!</v>
      </c>
      <c r="M222" s="12" t="e">
        <f t="shared" si="38"/>
        <v>#NUM!</v>
      </c>
      <c r="N222" s="24"/>
      <c r="O222" s="24"/>
      <c r="P222" s="24"/>
    </row>
    <row r="223" spans="2:16" x14ac:dyDescent="0.2">
      <c r="B223" s="13">
        <f t="shared" si="39"/>
        <v>51775</v>
      </c>
      <c r="C223" s="19">
        <f t="shared" si="33"/>
        <v>0</v>
      </c>
      <c r="D223" s="3" t="e">
        <f t="shared" si="40"/>
        <v>#NUM!</v>
      </c>
      <c r="E223" s="12" t="e">
        <f t="shared" si="42"/>
        <v>#NUM!</v>
      </c>
      <c r="F223" s="3" t="e">
        <f t="shared" si="34"/>
        <v>#NUM!</v>
      </c>
      <c r="G223" s="12" t="e">
        <f t="shared" si="35"/>
        <v>#NUM!</v>
      </c>
      <c r="H223" s="28" t="e">
        <f>MAX(0,PODSUMOWANIE!$C$9)+'Kredyt po Refinansie'!H223</f>
        <v>#NUM!</v>
      </c>
      <c r="I223" s="3" t="e">
        <f t="shared" si="36"/>
        <v>#NUM!</v>
      </c>
      <c r="J223" s="3" t="e">
        <f t="shared" si="43"/>
        <v>#NUM!</v>
      </c>
      <c r="K223" s="5">
        <f t="shared" si="41"/>
        <v>214</v>
      </c>
      <c r="L223" s="3" t="e">
        <f t="shared" si="37"/>
        <v>#NUM!</v>
      </c>
      <c r="M223" s="12" t="e">
        <f t="shared" si="38"/>
        <v>#NUM!</v>
      </c>
      <c r="N223" s="24"/>
      <c r="O223" s="24"/>
      <c r="P223" s="24"/>
    </row>
    <row r="224" spans="2:16" x14ac:dyDescent="0.2">
      <c r="B224" s="13">
        <f t="shared" si="39"/>
        <v>51806</v>
      </c>
      <c r="C224" s="19">
        <f t="shared" si="33"/>
        <v>0</v>
      </c>
      <c r="D224" s="3" t="e">
        <f t="shared" si="40"/>
        <v>#NUM!</v>
      </c>
      <c r="E224" s="12" t="e">
        <f t="shared" si="42"/>
        <v>#NUM!</v>
      </c>
      <c r="F224" s="3" t="e">
        <f t="shared" si="34"/>
        <v>#NUM!</v>
      </c>
      <c r="G224" s="12" t="e">
        <f t="shared" si="35"/>
        <v>#NUM!</v>
      </c>
      <c r="H224" s="28" t="e">
        <f>MAX(0,PODSUMOWANIE!$C$9)+'Kredyt po Refinansie'!H224</f>
        <v>#NUM!</v>
      </c>
      <c r="I224" s="3" t="e">
        <f t="shared" si="36"/>
        <v>#NUM!</v>
      </c>
      <c r="J224" s="3" t="e">
        <f t="shared" si="43"/>
        <v>#NUM!</v>
      </c>
      <c r="K224" s="5">
        <f t="shared" si="41"/>
        <v>215</v>
      </c>
      <c r="L224" s="3" t="e">
        <f t="shared" si="37"/>
        <v>#NUM!</v>
      </c>
      <c r="M224" s="12" t="e">
        <f t="shared" si="38"/>
        <v>#NUM!</v>
      </c>
      <c r="N224" s="24"/>
      <c r="O224" s="24"/>
      <c r="P224" s="24"/>
    </row>
    <row r="225" spans="2:16" x14ac:dyDescent="0.2">
      <c r="B225" s="13">
        <f t="shared" si="39"/>
        <v>51836</v>
      </c>
      <c r="C225" s="19">
        <f t="shared" si="33"/>
        <v>0</v>
      </c>
      <c r="D225" s="3" t="e">
        <f t="shared" si="40"/>
        <v>#NUM!</v>
      </c>
      <c r="E225" s="12" t="e">
        <f t="shared" si="42"/>
        <v>#NUM!</v>
      </c>
      <c r="F225" s="3" t="e">
        <f t="shared" si="34"/>
        <v>#NUM!</v>
      </c>
      <c r="G225" s="12" t="e">
        <f t="shared" si="35"/>
        <v>#NUM!</v>
      </c>
      <c r="H225" s="28" t="e">
        <f>MAX(0,PODSUMOWANIE!$C$9)+'Kredyt po Refinansie'!H225</f>
        <v>#NUM!</v>
      </c>
      <c r="I225" s="3" t="e">
        <f t="shared" si="36"/>
        <v>#NUM!</v>
      </c>
      <c r="J225" s="3" t="e">
        <f t="shared" si="43"/>
        <v>#NUM!</v>
      </c>
      <c r="K225" s="5">
        <f t="shared" si="41"/>
        <v>216</v>
      </c>
      <c r="L225" s="3" t="e">
        <f t="shared" si="37"/>
        <v>#NUM!</v>
      </c>
      <c r="M225" s="12" t="e">
        <f t="shared" si="38"/>
        <v>#NUM!</v>
      </c>
      <c r="N225" s="24"/>
      <c r="O225" s="24"/>
      <c r="P225" s="24"/>
    </row>
    <row r="226" spans="2:16" x14ac:dyDescent="0.2">
      <c r="B226" s="13">
        <f t="shared" si="39"/>
        <v>51867</v>
      </c>
      <c r="C226" s="19">
        <f t="shared" si="33"/>
        <v>0</v>
      </c>
      <c r="D226" s="3" t="e">
        <f t="shared" si="40"/>
        <v>#NUM!</v>
      </c>
      <c r="E226" s="12" t="e">
        <f t="shared" si="42"/>
        <v>#NUM!</v>
      </c>
      <c r="F226" s="3" t="e">
        <f t="shared" si="34"/>
        <v>#NUM!</v>
      </c>
      <c r="G226" s="12" t="e">
        <f t="shared" si="35"/>
        <v>#NUM!</v>
      </c>
      <c r="H226" s="28" t="e">
        <f>MAX(0,PODSUMOWANIE!$C$9)+'Kredyt po Refinansie'!H226</f>
        <v>#NUM!</v>
      </c>
      <c r="I226" s="3" t="e">
        <f t="shared" si="36"/>
        <v>#NUM!</v>
      </c>
      <c r="J226" s="3" t="e">
        <f t="shared" si="43"/>
        <v>#NUM!</v>
      </c>
      <c r="K226" s="5">
        <f t="shared" si="41"/>
        <v>217</v>
      </c>
      <c r="L226" s="3" t="e">
        <f t="shared" si="37"/>
        <v>#NUM!</v>
      </c>
      <c r="M226" s="12" t="e">
        <f t="shared" si="38"/>
        <v>#NUM!</v>
      </c>
      <c r="N226" s="24"/>
      <c r="O226" s="24"/>
      <c r="P226" s="24"/>
    </row>
    <row r="227" spans="2:16" x14ac:dyDescent="0.2">
      <c r="B227" s="13">
        <f t="shared" si="39"/>
        <v>51898</v>
      </c>
      <c r="C227" s="19">
        <f t="shared" si="33"/>
        <v>0</v>
      </c>
      <c r="D227" s="3" t="e">
        <f t="shared" si="40"/>
        <v>#NUM!</v>
      </c>
      <c r="E227" s="12" t="e">
        <f t="shared" si="42"/>
        <v>#NUM!</v>
      </c>
      <c r="F227" s="3" t="e">
        <f t="shared" si="34"/>
        <v>#NUM!</v>
      </c>
      <c r="G227" s="12" t="e">
        <f t="shared" si="35"/>
        <v>#NUM!</v>
      </c>
      <c r="H227" s="28" t="e">
        <f>MAX(0,PODSUMOWANIE!$C$9)+'Kredyt po Refinansie'!H227</f>
        <v>#NUM!</v>
      </c>
      <c r="I227" s="3" t="e">
        <f t="shared" si="36"/>
        <v>#NUM!</v>
      </c>
      <c r="J227" s="3" t="e">
        <f t="shared" si="43"/>
        <v>#NUM!</v>
      </c>
      <c r="K227" s="5">
        <f t="shared" si="41"/>
        <v>218</v>
      </c>
      <c r="L227" s="3" t="e">
        <f t="shared" si="37"/>
        <v>#NUM!</v>
      </c>
      <c r="M227" s="12" t="e">
        <f t="shared" si="38"/>
        <v>#NUM!</v>
      </c>
      <c r="N227" s="24"/>
      <c r="O227" s="24"/>
      <c r="P227" s="24"/>
    </row>
    <row r="228" spans="2:16" x14ac:dyDescent="0.2">
      <c r="B228" s="13">
        <f t="shared" si="39"/>
        <v>51926</v>
      </c>
      <c r="C228" s="19">
        <f t="shared" si="33"/>
        <v>0</v>
      </c>
      <c r="D228" s="3" t="e">
        <f t="shared" si="40"/>
        <v>#NUM!</v>
      </c>
      <c r="E228" s="12" t="e">
        <f t="shared" si="42"/>
        <v>#NUM!</v>
      </c>
      <c r="F228" s="3" t="e">
        <f t="shared" si="34"/>
        <v>#NUM!</v>
      </c>
      <c r="G228" s="12" t="e">
        <f t="shared" si="35"/>
        <v>#NUM!</v>
      </c>
      <c r="H228" s="28" t="e">
        <f>MAX(0,PODSUMOWANIE!$C$9)+'Kredyt po Refinansie'!H228</f>
        <v>#NUM!</v>
      </c>
      <c r="I228" s="3" t="e">
        <f t="shared" si="36"/>
        <v>#NUM!</v>
      </c>
      <c r="J228" s="3" t="e">
        <f t="shared" si="43"/>
        <v>#NUM!</v>
      </c>
      <c r="K228" s="5">
        <f t="shared" si="41"/>
        <v>219</v>
      </c>
      <c r="L228" s="3" t="e">
        <f t="shared" si="37"/>
        <v>#NUM!</v>
      </c>
      <c r="M228" s="12" t="e">
        <f t="shared" si="38"/>
        <v>#NUM!</v>
      </c>
      <c r="N228" s="24"/>
      <c r="O228" s="24"/>
      <c r="P228" s="24"/>
    </row>
    <row r="229" spans="2:16" x14ac:dyDescent="0.2">
      <c r="B229" s="13">
        <f t="shared" si="39"/>
        <v>51957</v>
      </c>
      <c r="C229" s="19">
        <f t="shared" si="33"/>
        <v>0</v>
      </c>
      <c r="D229" s="3" t="e">
        <f t="shared" si="40"/>
        <v>#NUM!</v>
      </c>
      <c r="E229" s="12" t="e">
        <f t="shared" si="42"/>
        <v>#NUM!</v>
      </c>
      <c r="F229" s="3" t="e">
        <f t="shared" si="34"/>
        <v>#NUM!</v>
      </c>
      <c r="G229" s="12" t="e">
        <f t="shared" si="35"/>
        <v>#NUM!</v>
      </c>
      <c r="H229" s="28" t="e">
        <f>MAX(0,PODSUMOWANIE!$C$9)+'Kredyt po Refinansie'!H229</f>
        <v>#NUM!</v>
      </c>
      <c r="I229" s="3" t="e">
        <f t="shared" si="36"/>
        <v>#NUM!</v>
      </c>
      <c r="J229" s="3" t="e">
        <f t="shared" si="43"/>
        <v>#NUM!</v>
      </c>
      <c r="K229" s="5">
        <f t="shared" si="41"/>
        <v>220</v>
      </c>
      <c r="L229" s="3" t="e">
        <f t="shared" si="37"/>
        <v>#NUM!</v>
      </c>
      <c r="M229" s="12" t="e">
        <f t="shared" si="38"/>
        <v>#NUM!</v>
      </c>
      <c r="N229" s="24"/>
      <c r="O229" s="24"/>
      <c r="P229" s="24"/>
    </row>
    <row r="230" spans="2:16" x14ac:dyDescent="0.2">
      <c r="B230" s="13">
        <f t="shared" si="39"/>
        <v>51987</v>
      </c>
      <c r="C230" s="19">
        <f t="shared" si="33"/>
        <v>0</v>
      </c>
      <c r="D230" s="3" t="e">
        <f t="shared" si="40"/>
        <v>#NUM!</v>
      </c>
      <c r="E230" s="12" t="e">
        <f t="shared" si="42"/>
        <v>#NUM!</v>
      </c>
      <c r="F230" s="3" t="e">
        <f t="shared" si="34"/>
        <v>#NUM!</v>
      </c>
      <c r="G230" s="12" t="e">
        <f t="shared" si="35"/>
        <v>#NUM!</v>
      </c>
      <c r="H230" s="28" t="e">
        <f>MAX(0,PODSUMOWANIE!$C$9)+'Kredyt po Refinansie'!H230</f>
        <v>#NUM!</v>
      </c>
      <c r="I230" s="3" t="e">
        <f t="shared" si="36"/>
        <v>#NUM!</v>
      </c>
      <c r="J230" s="3" t="e">
        <f t="shared" si="43"/>
        <v>#NUM!</v>
      </c>
      <c r="K230" s="5">
        <f t="shared" si="41"/>
        <v>221</v>
      </c>
      <c r="L230" s="3" t="e">
        <f t="shared" si="37"/>
        <v>#NUM!</v>
      </c>
      <c r="M230" s="12" t="e">
        <f t="shared" si="38"/>
        <v>#NUM!</v>
      </c>
      <c r="N230" s="24"/>
      <c r="O230" s="24"/>
      <c r="P230" s="24"/>
    </row>
    <row r="231" spans="2:16" x14ac:dyDescent="0.2">
      <c r="B231" s="13">
        <f t="shared" si="39"/>
        <v>52018</v>
      </c>
      <c r="C231" s="19">
        <f t="shared" si="33"/>
        <v>0</v>
      </c>
      <c r="D231" s="3" t="e">
        <f t="shared" si="40"/>
        <v>#NUM!</v>
      </c>
      <c r="E231" s="12" t="e">
        <f t="shared" si="42"/>
        <v>#NUM!</v>
      </c>
      <c r="F231" s="3" t="e">
        <f t="shared" si="34"/>
        <v>#NUM!</v>
      </c>
      <c r="G231" s="12" t="e">
        <f t="shared" si="35"/>
        <v>#NUM!</v>
      </c>
      <c r="H231" s="28" t="e">
        <f>MAX(0,PODSUMOWANIE!$C$9)+'Kredyt po Refinansie'!H231</f>
        <v>#NUM!</v>
      </c>
      <c r="I231" s="3" t="e">
        <f t="shared" si="36"/>
        <v>#NUM!</v>
      </c>
      <c r="J231" s="3" t="e">
        <f t="shared" si="43"/>
        <v>#NUM!</v>
      </c>
      <c r="K231" s="5">
        <f t="shared" si="41"/>
        <v>222</v>
      </c>
      <c r="L231" s="3" t="e">
        <f t="shared" si="37"/>
        <v>#NUM!</v>
      </c>
      <c r="M231" s="12" t="e">
        <f t="shared" si="38"/>
        <v>#NUM!</v>
      </c>
      <c r="N231" s="24"/>
      <c r="O231" s="24"/>
      <c r="P231" s="24"/>
    </row>
    <row r="232" spans="2:16" x14ac:dyDescent="0.2">
      <c r="B232" s="13">
        <f t="shared" si="39"/>
        <v>52048</v>
      </c>
      <c r="C232" s="19">
        <f t="shared" si="33"/>
        <v>0</v>
      </c>
      <c r="D232" s="3" t="e">
        <f t="shared" si="40"/>
        <v>#NUM!</v>
      </c>
      <c r="E232" s="12" t="e">
        <f t="shared" si="42"/>
        <v>#NUM!</v>
      </c>
      <c r="F232" s="3" t="e">
        <f t="shared" si="34"/>
        <v>#NUM!</v>
      </c>
      <c r="G232" s="12" t="e">
        <f t="shared" si="35"/>
        <v>#NUM!</v>
      </c>
      <c r="H232" s="28" t="e">
        <f>MAX(0,PODSUMOWANIE!$C$9)+'Kredyt po Refinansie'!H232</f>
        <v>#NUM!</v>
      </c>
      <c r="I232" s="3" t="e">
        <f t="shared" si="36"/>
        <v>#NUM!</v>
      </c>
      <c r="J232" s="3" t="e">
        <f t="shared" si="43"/>
        <v>#NUM!</v>
      </c>
      <c r="K232" s="5">
        <f t="shared" si="41"/>
        <v>223</v>
      </c>
      <c r="L232" s="3" t="e">
        <f t="shared" si="37"/>
        <v>#NUM!</v>
      </c>
      <c r="M232" s="12" t="e">
        <f t="shared" si="38"/>
        <v>#NUM!</v>
      </c>
      <c r="N232" s="24"/>
      <c r="O232" s="24"/>
      <c r="P232" s="24"/>
    </row>
    <row r="233" spans="2:16" x14ac:dyDescent="0.2">
      <c r="B233" s="13">
        <f t="shared" si="39"/>
        <v>52079</v>
      </c>
      <c r="C233" s="19">
        <f t="shared" si="33"/>
        <v>0</v>
      </c>
      <c r="D233" s="3" t="e">
        <f t="shared" si="40"/>
        <v>#NUM!</v>
      </c>
      <c r="E233" s="12" t="e">
        <f t="shared" si="42"/>
        <v>#NUM!</v>
      </c>
      <c r="F233" s="3" t="e">
        <f t="shared" si="34"/>
        <v>#NUM!</v>
      </c>
      <c r="G233" s="12" t="e">
        <f t="shared" si="35"/>
        <v>#NUM!</v>
      </c>
      <c r="H233" s="28" t="e">
        <f>MAX(0,PODSUMOWANIE!$C$9)+'Kredyt po Refinansie'!H233</f>
        <v>#NUM!</v>
      </c>
      <c r="I233" s="3" t="e">
        <f t="shared" si="36"/>
        <v>#NUM!</v>
      </c>
      <c r="J233" s="3" t="e">
        <f t="shared" si="43"/>
        <v>#NUM!</v>
      </c>
      <c r="K233" s="5">
        <f t="shared" si="41"/>
        <v>224</v>
      </c>
      <c r="L233" s="3" t="e">
        <f t="shared" si="37"/>
        <v>#NUM!</v>
      </c>
      <c r="M233" s="12" t="e">
        <f t="shared" si="38"/>
        <v>#NUM!</v>
      </c>
      <c r="N233" s="24"/>
      <c r="O233" s="24"/>
      <c r="P233" s="24"/>
    </row>
    <row r="234" spans="2:16" x14ac:dyDescent="0.2">
      <c r="B234" s="13">
        <f t="shared" si="39"/>
        <v>52110</v>
      </c>
      <c r="C234" s="19">
        <f t="shared" si="33"/>
        <v>0</v>
      </c>
      <c r="D234" s="3" t="e">
        <f t="shared" si="40"/>
        <v>#NUM!</v>
      </c>
      <c r="E234" s="12" t="e">
        <f t="shared" si="42"/>
        <v>#NUM!</v>
      </c>
      <c r="F234" s="3" t="e">
        <f t="shared" si="34"/>
        <v>#NUM!</v>
      </c>
      <c r="G234" s="12" t="e">
        <f t="shared" si="35"/>
        <v>#NUM!</v>
      </c>
      <c r="H234" s="28" t="e">
        <f>MAX(0,PODSUMOWANIE!$C$9)+'Kredyt po Refinansie'!H234</f>
        <v>#NUM!</v>
      </c>
      <c r="I234" s="3" t="e">
        <f t="shared" si="36"/>
        <v>#NUM!</v>
      </c>
      <c r="J234" s="3" t="e">
        <f t="shared" si="43"/>
        <v>#NUM!</v>
      </c>
      <c r="K234" s="5">
        <f t="shared" si="41"/>
        <v>225</v>
      </c>
      <c r="L234" s="3" t="e">
        <f t="shared" si="37"/>
        <v>#NUM!</v>
      </c>
      <c r="M234" s="12" t="e">
        <f t="shared" si="38"/>
        <v>#NUM!</v>
      </c>
      <c r="N234" s="24"/>
      <c r="O234" s="24"/>
      <c r="P234" s="24"/>
    </row>
    <row r="235" spans="2:16" x14ac:dyDescent="0.2">
      <c r="B235" s="13">
        <f t="shared" si="39"/>
        <v>52140</v>
      </c>
      <c r="C235" s="19">
        <f t="shared" si="33"/>
        <v>0</v>
      </c>
      <c r="D235" s="3" t="e">
        <f t="shared" si="40"/>
        <v>#NUM!</v>
      </c>
      <c r="E235" s="12" t="e">
        <f t="shared" si="42"/>
        <v>#NUM!</v>
      </c>
      <c r="F235" s="3" t="e">
        <f t="shared" si="34"/>
        <v>#NUM!</v>
      </c>
      <c r="G235" s="12" t="e">
        <f t="shared" si="35"/>
        <v>#NUM!</v>
      </c>
      <c r="H235" s="28" t="e">
        <f>MAX(0,PODSUMOWANIE!$C$9)+'Kredyt po Refinansie'!H235</f>
        <v>#NUM!</v>
      </c>
      <c r="I235" s="3" t="e">
        <f t="shared" si="36"/>
        <v>#NUM!</v>
      </c>
      <c r="J235" s="3" t="e">
        <f t="shared" si="43"/>
        <v>#NUM!</v>
      </c>
      <c r="K235" s="5">
        <f t="shared" si="41"/>
        <v>226</v>
      </c>
      <c r="L235" s="3" t="e">
        <f t="shared" si="37"/>
        <v>#NUM!</v>
      </c>
      <c r="M235" s="12" t="e">
        <f t="shared" si="38"/>
        <v>#NUM!</v>
      </c>
      <c r="N235" s="24"/>
      <c r="O235" s="24"/>
      <c r="P235" s="24"/>
    </row>
    <row r="236" spans="2:16" x14ac:dyDescent="0.2">
      <c r="B236" s="13">
        <f t="shared" si="39"/>
        <v>52171</v>
      </c>
      <c r="C236" s="19">
        <f t="shared" si="33"/>
        <v>0</v>
      </c>
      <c r="D236" s="3" t="e">
        <f t="shared" si="40"/>
        <v>#NUM!</v>
      </c>
      <c r="E236" s="12" t="e">
        <f t="shared" si="42"/>
        <v>#NUM!</v>
      </c>
      <c r="F236" s="3" t="e">
        <f t="shared" si="34"/>
        <v>#NUM!</v>
      </c>
      <c r="G236" s="12" t="e">
        <f t="shared" si="35"/>
        <v>#NUM!</v>
      </c>
      <c r="H236" s="28" t="e">
        <f>MAX(0,PODSUMOWANIE!$C$9)+'Kredyt po Refinansie'!H236</f>
        <v>#NUM!</v>
      </c>
      <c r="I236" s="3" t="e">
        <f t="shared" si="36"/>
        <v>#NUM!</v>
      </c>
      <c r="J236" s="3" t="e">
        <f t="shared" si="43"/>
        <v>#NUM!</v>
      </c>
      <c r="K236" s="5">
        <f t="shared" si="41"/>
        <v>227</v>
      </c>
      <c r="L236" s="3" t="e">
        <f t="shared" si="37"/>
        <v>#NUM!</v>
      </c>
      <c r="M236" s="12" t="e">
        <f t="shared" si="38"/>
        <v>#NUM!</v>
      </c>
      <c r="N236" s="24"/>
      <c r="O236" s="24"/>
      <c r="P236" s="24"/>
    </row>
    <row r="237" spans="2:16" x14ac:dyDescent="0.2">
      <c r="B237" s="13">
        <f t="shared" si="39"/>
        <v>52201</v>
      </c>
      <c r="C237" s="19">
        <f t="shared" si="33"/>
        <v>0</v>
      </c>
      <c r="D237" s="3" t="e">
        <f t="shared" si="40"/>
        <v>#NUM!</v>
      </c>
      <c r="E237" s="12" t="e">
        <f t="shared" si="42"/>
        <v>#NUM!</v>
      </c>
      <c r="F237" s="3" t="e">
        <f t="shared" si="34"/>
        <v>#NUM!</v>
      </c>
      <c r="G237" s="12" t="e">
        <f t="shared" si="35"/>
        <v>#NUM!</v>
      </c>
      <c r="H237" s="28" t="e">
        <f>MAX(0,PODSUMOWANIE!$C$9)+'Kredyt po Refinansie'!H237</f>
        <v>#NUM!</v>
      </c>
      <c r="I237" s="3" t="e">
        <f t="shared" si="36"/>
        <v>#NUM!</v>
      </c>
      <c r="J237" s="3" t="e">
        <f t="shared" si="43"/>
        <v>#NUM!</v>
      </c>
      <c r="K237" s="5">
        <f t="shared" si="41"/>
        <v>228</v>
      </c>
      <c r="L237" s="3" t="e">
        <f t="shared" si="37"/>
        <v>#NUM!</v>
      </c>
      <c r="M237" s="12" t="e">
        <f t="shared" si="38"/>
        <v>#NUM!</v>
      </c>
      <c r="N237" s="24"/>
      <c r="O237" s="24"/>
      <c r="P237" s="24"/>
    </row>
    <row r="238" spans="2:16" x14ac:dyDescent="0.2">
      <c r="B238" s="13">
        <f t="shared" si="39"/>
        <v>52232</v>
      </c>
      <c r="C238" s="19">
        <f t="shared" si="33"/>
        <v>0</v>
      </c>
      <c r="D238" s="3" t="e">
        <f t="shared" si="40"/>
        <v>#NUM!</v>
      </c>
      <c r="E238" s="12" t="e">
        <f t="shared" si="42"/>
        <v>#NUM!</v>
      </c>
      <c r="F238" s="3" t="e">
        <f t="shared" si="34"/>
        <v>#NUM!</v>
      </c>
      <c r="G238" s="12" t="e">
        <f t="shared" si="35"/>
        <v>#NUM!</v>
      </c>
      <c r="H238" s="28" t="e">
        <f>MAX(0,PODSUMOWANIE!$C$9)+'Kredyt po Refinansie'!H238</f>
        <v>#NUM!</v>
      </c>
      <c r="I238" s="3" t="e">
        <f t="shared" si="36"/>
        <v>#NUM!</v>
      </c>
      <c r="J238" s="3" t="e">
        <f t="shared" si="43"/>
        <v>#NUM!</v>
      </c>
      <c r="K238" s="5">
        <f t="shared" si="41"/>
        <v>229</v>
      </c>
      <c r="L238" s="3" t="e">
        <f t="shared" si="37"/>
        <v>#NUM!</v>
      </c>
      <c r="M238" s="12" t="e">
        <f t="shared" si="38"/>
        <v>#NUM!</v>
      </c>
      <c r="N238" s="24"/>
      <c r="O238" s="24"/>
      <c r="P238" s="24"/>
    </row>
    <row r="239" spans="2:16" x14ac:dyDescent="0.2">
      <c r="B239" s="13">
        <f t="shared" si="39"/>
        <v>52263</v>
      </c>
      <c r="C239" s="19">
        <f t="shared" si="33"/>
        <v>0</v>
      </c>
      <c r="D239" s="3" t="e">
        <f t="shared" si="40"/>
        <v>#NUM!</v>
      </c>
      <c r="E239" s="12" t="e">
        <f t="shared" si="42"/>
        <v>#NUM!</v>
      </c>
      <c r="F239" s="3" t="e">
        <f t="shared" si="34"/>
        <v>#NUM!</v>
      </c>
      <c r="G239" s="12" t="e">
        <f t="shared" si="35"/>
        <v>#NUM!</v>
      </c>
      <c r="H239" s="28" t="e">
        <f>MAX(0,PODSUMOWANIE!$C$9)+'Kredyt po Refinansie'!H239</f>
        <v>#NUM!</v>
      </c>
      <c r="I239" s="3" t="e">
        <f t="shared" si="36"/>
        <v>#NUM!</v>
      </c>
      <c r="J239" s="3" t="e">
        <f t="shared" si="43"/>
        <v>#NUM!</v>
      </c>
      <c r="K239" s="5">
        <f t="shared" si="41"/>
        <v>230</v>
      </c>
      <c r="L239" s="3" t="e">
        <f t="shared" si="37"/>
        <v>#NUM!</v>
      </c>
      <c r="M239" s="12" t="e">
        <f t="shared" si="38"/>
        <v>#NUM!</v>
      </c>
      <c r="N239" s="24"/>
      <c r="O239" s="24"/>
      <c r="P239" s="24"/>
    </row>
    <row r="240" spans="2:16" x14ac:dyDescent="0.2">
      <c r="B240" s="13">
        <f t="shared" si="39"/>
        <v>52291</v>
      </c>
      <c r="C240" s="19">
        <f t="shared" si="33"/>
        <v>0</v>
      </c>
      <c r="D240" s="3" t="e">
        <f t="shared" si="40"/>
        <v>#NUM!</v>
      </c>
      <c r="E240" s="12" t="e">
        <f t="shared" si="42"/>
        <v>#NUM!</v>
      </c>
      <c r="F240" s="3" t="e">
        <f t="shared" si="34"/>
        <v>#NUM!</v>
      </c>
      <c r="G240" s="12" t="e">
        <f t="shared" si="35"/>
        <v>#NUM!</v>
      </c>
      <c r="H240" s="28" t="e">
        <f>MAX(0,PODSUMOWANIE!$C$9)+'Kredyt po Refinansie'!H240</f>
        <v>#NUM!</v>
      </c>
      <c r="I240" s="3" t="e">
        <f t="shared" si="36"/>
        <v>#NUM!</v>
      </c>
      <c r="J240" s="3" t="e">
        <f t="shared" si="43"/>
        <v>#NUM!</v>
      </c>
      <c r="K240" s="5">
        <f t="shared" si="41"/>
        <v>231</v>
      </c>
      <c r="L240" s="3" t="e">
        <f t="shared" si="37"/>
        <v>#NUM!</v>
      </c>
      <c r="M240" s="12" t="e">
        <f t="shared" si="38"/>
        <v>#NUM!</v>
      </c>
      <c r="N240" s="24"/>
      <c r="O240" s="24"/>
      <c r="P240" s="24"/>
    </row>
    <row r="241" spans="2:16" x14ac:dyDescent="0.2">
      <c r="B241" s="13">
        <f t="shared" si="39"/>
        <v>52322</v>
      </c>
      <c r="C241" s="19">
        <f t="shared" si="33"/>
        <v>0</v>
      </c>
      <c r="D241" s="3" t="e">
        <f t="shared" si="40"/>
        <v>#NUM!</v>
      </c>
      <c r="E241" s="12" t="e">
        <f t="shared" si="42"/>
        <v>#NUM!</v>
      </c>
      <c r="F241" s="3" t="e">
        <f t="shared" si="34"/>
        <v>#NUM!</v>
      </c>
      <c r="G241" s="12" t="e">
        <f t="shared" si="35"/>
        <v>#NUM!</v>
      </c>
      <c r="H241" s="28" t="e">
        <f>MAX(0,PODSUMOWANIE!$C$9)+'Kredyt po Refinansie'!H241</f>
        <v>#NUM!</v>
      </c>
      <c r="I241" s="3" t="e">
        <f t="shared" si="36"/>
        <v>#NUM!</v>
      </c>
      <c r="J241" s="3" t="e">
        <f t="shared" si="43"/>
        <v>#NUM!</v>
      </c>
      <c r="K241" s="5">
        <f t="shared" si="41"/>
        <v>232</v>
      </c>
      <c r="L241" s="3" t="e">
        <f t="shared" si="37"/>
        <v>#NUM!</v>
      </c>
      <c r="M241" s="12" t="e">
        <f t="shared" si="38"/>
        <v>#NUM!</v>
      </c>
      <c r="N241" s="24"/>
      <c r="O241" s="24"/>
      <c r="P241" s="24"/>
    </row>
    <row r="242" spans="2:16" x14ac:dyDescent="0.2">
      <c r="B242" s="13">
        <f t="shared" si="39"/>
        <v>52352</v>
      </c>
      <c r="C242" s="19">
        <f t="shared" si="33"/>
        <v>0</v>
      </c>
      <c r="D242" s="3" t="e">
        <f t="shared" si="40"/>
        <v>#NUM!</v>
      </c>
      <c r="E242" s="12" t="e">
        <f t="shared" si="42"/>
        <v>#NUM!</v>
      </c>
      <c r="F242" s="3" t="e">
        <f t="shared" si="34"/>
        <v>#NUM!</v>
      </c>
      <c r="G242" s="12" t="e">
        <f t="shared" si="35"/>
        <v>#NUM!</v>
      </c>
      <c r="H242" s="28" t="e">
        <f>MAX(0,PODSUMOWANIE!$C$9)+'Kredyt po Refinansie'!H242</f>
        <v>#NUM!</v>
      </c>
      <c r="I242" s="3" t="e">
        <f t="shared" si="36"/>
        <v>#NUM!</v>
      </c>
      <c r="J242" s="3" t="e">
        <f t="shared" si="43"/>
        <v>#NUM!</v>
      </c>
      <c r="K242" s="5">
        <f t="shared" si="41"/>
        <v>233</v>
      </c>
      <c r="L242" s="3" t="e">
        <f t="shared" si="37"/>
        <v>#NUM!</v>
      </c>
      <c r="M242" s="12" t="e">
        <f t="shared" si="38"/>
        <v>#NUM!</v>
      </c>
      <c r="N242" s="24"/>
      <c r="O242" s="24"/>
      <c r="P242" s="24"/>
    </row>
    <row r="243" spans="2:16" x14ac:dyDescent="0.2">
      <c r="B243" s="13">
        <f t="shared" si="39"/>
        <v>52383</v>
      </c>
      <c r="C243" s="19">
        <f t="shared" si="33"/>
        <v>0</v>
      </c>
      <c r="D243" s="3" t="e">
        <f t="shared" si="40"/>
        <v>#NUM!</v>
      </c>
      <c r="E243" s="12" t="e">
        <f t="shared" si="42"/>
        <v>#NUM!</v>
      </c>
      <c r="F243" s="3" t="e">
        <f t="shared" si="34"/>
        <v>#NUM!</v>
      </c>
      <c r="G243" s="12" t="e">
        <f t="shared" si="35"/>
        <v>#NUM!</v>
      </c>
      <c r="H243" s="28" t="e">
        <f>MAX(0,PODSUMOWANIE!$C$9)+'Kredyt po Refinansie'!H243</f>
        <v>#NUM!</v>
      </c>
      <c r="I243" s="3" t="e">
        <f t="shared" si="36"/>
        <v>#NUM!</v>
      </c>
      <c r="J243" s="3" t="e">
        <f t="shared" si="43"/>
        <v>#NUM!</v>
      </c>
      <c r="K243" s="5">
        <f t="shared" si="41"/>
        <v>234</v>
      </c>
      <c r="L243" s="3" t="e">
        <f t="shared" si="37"/>
        <v>#NUM!</v>
      </c>
      <c r="M243" s="12" t="e">
        <f t="shared" si="38"/>
        <v>#NUM!</v>
      </c>
      <c r="N243" s="24"/>
      <c r="O243" s="24"/>
      <c r="P243" s="24"/>
    </row>
    <row r="244" spans="2:16" x14ac:dyDescent="0.2">
      <c r="B244" s="13">
        <f t="shared" si="39"/>
        <v>52413</v>
      </c>
      <c r="C244" s="19">
        <f t="shared" si="33"/>
        <v>0</v>
      </c>
      <c r="D244" s="3" t="e">
        <f t="shared" si="40"/>
        <v>#NUM!</v>
      </c>
      <c r="E244" s="12" t="e">
        <f t="shared" si="42"/>
        <v>#NUM!</v>
      </c>
      <c r="F244" s="3" t="e">
        <f t="shared" si="34"/>
        <v>#NUM!</v>
      </c>
      <c r="G244" s="12" t="e">
        <f t="shared" si="35"/>
        <v>#NUM!</v>
      </c>
      <c r="H244" s="28" t="e">
        <f>MAX(0,PODSUMOWANIE!$C$9)+'Kredyt po Refinansie'!H244</f>
        <v>#NUM!</v>
      </c>
      <c r="I244" s="3" t="e">
        <f t="shared" si="36"/>
        <v>#NUM!</v>
      </c>
      <c r="J244" s="3" t="e">
        <f t="shared" si="43"/>
        <v>#NUM!</v>
      </c>
      <c r="K244" s="5">
        <f t="shared" si="41"/>
        <v>235</v>
      </c>
      <c r="L244" s="3" t="e">
        <f t="shared" si="37"/>
        <v>#NUM!</v>
      </c>
      <c r="M244" s="12" t="e">
        <f t="shared" si="38"/>
        <v>#NUM!</v>
      </c>
      <c r="N244" s="24"/>
      <c r="O244" s="24"/>
      <c r="P244" s="24"/>
    </row>
    <row r="245" spans="2:16" x14ac:dyDescent="0.2">
      <c r="B245" s="13">
        <f t="shared" si="39"/>
        <v>52444</v>
      </c>
      <c r="C245" s="19">
        <f t="shared" si="33"/>
        <v>0</v>
      </c>
      <c r="D245" s="3" t="e">
        <f t="shared" si="40"/>
        <v>#NUM!</v>
      </c>
      <c r="E245" s="12" t="e">
        <f t="shared" si="42"/>
        <v>#NUM!</v>
      </c>
      <c r="F245" s="3" t="e">
        <f t="shared" si="34"/>
        <v>#NUM!</v>
      </c>
      <c r="G245" s="12" t="e">
        <f t="shared" si="35"/>
        <v>#NUM!</v>
      </c>
      <c r="H245" s="28" t="e">
        <f>MAX(0,PODSUMOWANIE!$C$9)+'Kredyt po Refinansie'!H245</f>
        <v>#NUM!</v>
      </c>
      <c r="I245" s="3" t="e">
        <f t="shared" si="36"/>
        <v>#NUM!</v>
      </c>
      <c r="J245" s="3" t="e">
        <f t="shared" si="43"/>
        <v>#NUM!</v>
      </c>
      <c r="K245" s="5">
        <f t="shared" si="41"/>
        <v>236</v>
      </c>
      <c r="L245" s="3" t="e">
        <f t="shared" si="37"/>
        <v>#NUM!</v>
      </c>
      <c r="M245" s="12" t="e">
        <f t="shared" si="38"/>
        <v>#NUM!</v>
      </c>
      <c r="N245" s="24"/>
      <c r="O245" s="24"/>
      <c r="P245" s="24"/>
    </row>
    <row r="246" spans="2:16" x14ac:dyDescent="0.2">
      <c r="B246" s="13">
        <f t="shared" si="39"/>
        <v>52475</v>
      </c>
      <c r="C246" s="19">
        <f t="shared" si="33"/>
        <v>0</v>
      </c>
      <c r="D246" s="3" t="e">
        <f t="shared" si="40"/>
        <v>#NUM!</v>
      </c>
      <c r="E246" s="12" t="e">
        <f t="shared" si="42"/>
        <v>#NUM!</v>
      </c>
      <c r="F246" s="3" t="e">
        <f t="shared" si="34"/>
        <v>#NUM!</v>
      </c>
      <c r="G246" s="12" t="e">
        <f t="shared" si="35"/>
        <v>#NUM!</v>
      </c>
      <c r="H246" s="28" t="e">
        <f>MAX(0,PODSUMOWANIE!$C$9)+'Kredyt po Refinansie'!H246</f>
        <v>#NUM!</v>
      </c>
      <c r="I246" s="3" t="e">
        <f t="shared" si="36"/>
        <v>#NUM!</v>
      </c>
      <c r="J246" s="3" t="e">
        <f t="shared" si="43"/>
        <v>#NUM!</v>
      </c>
      <c r="K246" s="5">
        <f t="shared" si="41"/>
        <v>237</v>
      </c>
      <c r="L246" s="3" t="e">
        <f t="shared" si="37"/>
        <v>#NUM!</v>
      </c>
      <c r="M246" s="12" t="e">
        <f t="shared" si="38"/>
        <v>#NUM!</v>
      </c>
      <c r="N246" s="24"/>
      <c r="O246" s="24"/>
      <c r="P246" s="24"/>
    </row>
    <row r="247" spans="2:16" x14ac:dyDescent="0.2">
      <c r="B247" s="13">
        <f t="shared" si="39"/>
        <v>52505</v>
      </c>
      <c r="C247" s="19">
        <f t="shared" si="33"/>
        <v>0</v>
      </c>
      <c r="D247" s="3" t="e">
        <f t="shared" si="40"/>
        <v>#NUM!</v>
      </c>
      <c r="E247" s="12" t="e">
        <f t="shared" si="42"/>
        <v>#NUM!</v>
      </c>
      <c r="F247" s="3" t="e">
        <f t="shared" si="34"/>
        <v>#NUM!</v>
      </c>
      <c r="G247" s="12" t="e">
        <f t="shared" si="35"/>
        <v>#NUM!</v>
      </c>
      <c r="H247" s="28" t="e">
        <f>MAX(0,PODSUMOWANIE!$C$9)+'Kredyt po Refinansie'!H247</f>
        <v>#NUM!</v>
      </c>
      <c r="I247" s="3" t="e">
        <f t="shared" si="36"/>
        <v>#NUM!</v>
      </c>
      <c r="J247" s="3" t="e">
        <f t="shared" si="43"/>
        <v>#NUM!</v>
      </c>
      <c r="K247" s="5">
        <f t="shared" si="41"/>
        <v>238</v>
      </c>
      <c r="L247" s="3" t="e">
        <f t="shared" si="37"/>
        <v>#NUM!</v>
      </c>
      <c r="M247" s="12" t="e">
        <f t="shared" si="38"/>
        <v>#NUM!</v>
      </c>
      <c r="N247" s="24"/>
      <c r="O247" s="24"/>
      <c r="P247" s="24"/>
    </row>
    <row r="248" spans="2:16" x14ac:dyDescent="0.2">
      <c r="B248" s="13">
        <f t="shared" si="39"/>
        <v>52536</v>
      </c>
      <c r="C248" s="19">
        <f t="shared" si="33"/>
        <v>0</v>
      </c>
      <c r="D248" s="3" t="e">
        <f t="shared" si="40"/>
        <v>#NUM!</v>
      </c>
      <c r="E248" s="12" t="e">
        <f t="shared" si="42"/>
        <v>#NUM!</v>
      </c>
      <c r="F248" s="3" t="e">
        <f t="shared" si="34"/>
        <v>#NUM!</v>
      </c>
      <c r="G248" s="12" t="e">
        <f t="shared" si="35"/>
        <v>#NUM!</v>
      </c>
      <c r="H248" s="28" t="e">
        <f>MAX(0,PODSUMOWANIE!$C$9)+'Kredyt po Refinansie'!H248</f>
        <v>#NUM!</v>
      </c>
      <c r="I248" s="3" t="e">
        <f t="shared" si="36"/>
        <v>#NUM!</v>
      </c>
      <c r="J248" s="3" t="e">
        <f t="shared" si="43"/>
        <v>#NUM!</v>
      </c>
      <c r="K248" s="5">
        <f t="shared" si="41"/>
        <v>239</v>
      </c>
      <c r="L248" s="3" t="e">
        <f t="shared" si="37"/>
        <v>#NUM!</v>
      </c>
      <c r="M248" s="12" t="e">
        <f t="shared" si="38"/>
        <v>#NUM!</v>
      </c>
      <c r="N248" s="24"/>
      <c r="O248" s="24"/>
      <c r="P248" s="24"/>
    </row>
    <row r="249" spans="2:16" x14ac:dyDescent="0.2">
      <c r="B249" s="13">
        <f t="shared" si="39"/>
        <v>52566</v>
      </c>
      <c r="C249" s="19">
        <f t="shared" si="33"/>
        <v>0</v>
      </c>
      <c r="D249" s="3" t="e">
        <f t="shared" si="40"/>
        <v>#NUM!</v>
      </c>
      <c r="E249" s="12" t="e">
        <f t="shared" si="42"/>
        <v>#NUM!</v>
      </c>
      <c r="F249" s="3" t="e">
        <f t="shared" si="34"/>
        <v>#NUM!</v>
      </c>
      <c r="G249" s="12" t="e">
        <f t="shared" si="35"/>
        <v>#NUM!</v>
      </c>
      <c r="H249" s="28" t="e">
        <f>MAX(0,PODSUMOWANIE!$C$9)+'Kredyt po Refinansie'!H249</f>
        <v>#NUM!</v>
      </c>
      <c r="I249" s="3" t="e">
        <f t="shared" si="36"/>
        <v>#NUM!</v>
      </c>
      <c r="J249" s="3" t="e">
        <f t="shared" si="43"/>
        <v>#NUM!</v>
      </c>
      <c r="K249" s="5">
        <f t="shared" si="41"/>
        <v>240</v>
      </c>
      <c r="L249" s="3" t="e">
        <f t="shared" si="37"/>
        <v>#NUM!</v>
      </c>
      <c r="M249" s="12" t="e">
        <f t="shared" si="38"/>
        <v>#NUM!</v>
      </c>
      <c r="N249" s="24"/>
      <c r="O249" s="24"/>
      <c r="P249" s="24"/>
    </row>
    <row r="250" spans="2:16" x14ac:dyDescent="0.2">
      <c r="B250" s="13">
        <f t="shared" si="39"/>
        <v>52597</v>
      </c>
      <c r="C250" s="19">
        <f t="shared" si="33"/>
        <v>0</v>
      </c>
      <c r="D250" s="3" t="e">
        <f t="shared" si="40"/>
        <v>#NUM!</v>
      </c>
      <c r="E250" s="12" t="e">
        <f t="shared" si="42"/>
        <v>#NUM!</v>
      </c>
      <c r="F250" s="3" t="e">
        <f t="shared" si="34"/>
        <v>#NUM!</v>
      </c>
      <c r="G250" s="12" t="e">
        <f t="shared" si="35"/>
        <v>#NUM!</v>
      </c>
      <c r="H250" s="28" t="e">
        <f>MAX(0,PODSUMOWANIE!$C$9)+'Kredyt po Refinansie'!H250</f>
        <v>#NUM!</v>
      </c>
      <c r="I250" s="3" t="e">
        <f t="shared" si="36"/>
        <v>#NUM!</v>
      </c>
      <c r="J250" s="3" t="e">
        <f t="shared" si="43"/>
        <v>#NUM!</v>
      </c>
      <c r="K250" s="5">
        <f t="shared" si="41"/>
        <v>241</v>
      </c>
      <c r="L250" s="3" t="e">
        <f t="shared" si="37"/>
        <v>#NUM!</v>
      </c>
      <c r="M250" s="12" t="e">
        <f t="shared" si="38"/>
        <v>#NUM!</v>
      </c>
      <c r="N250" s="24"/>
      <c r="O250" s="24"/>
      <c r="P250" s="24"/>
    </row>
    <row r="251" spans="2:16" x14ac:dyDescent="0.2">
      <c r="B251" s="13">
        <f t="shared" si="39"/>
        <v>52628</v>
      </c>
      <c r="C251" s="19">
        <f t="shared" si="33"/>
        <v>0</v>
      </c>
      <c r="D251" s="3" t="e">
        <f t="shared" si="40"/>
        <v>#NUM!</v>
      </c>
      <c r="E251" s="12" t="e">
        <f t="shared" si="42"/>
        <v>#NUM!</v>
      </c>
      <c r="F251" s="3" t="e">
        <f t="shared" si="34"/>
        <v>#NUM!</v>
      </c>
      <c r="G251" s="12" t="e">
        <f t="shared" si="35"/>
        <v>#NUM!</v>
      </c>
      <c r="H251" s="28" t="e">
        <f>MAX(0,PODSUMOWANIE!$C$9)+'Kredyt po Refinansie'!H251</f>
        <v>#NUM!</v>
      </c>
      <c r="I251" s="3" t="e">
        <f t="shared" si="36"/>
        <v>#NUM!</v>
      </c>
      <c r="J251" s="3" t="e">
        <f t="shared" si="43"/>
        <v>#NUM!</v>
      </c>
      <c r="K251" s="5">
        <f t="shared" si="41"/>
        <v>242</v>
      </c>
      <c r="L251" s="3" t="e">
        <f t="shared" si="37"/>
        <v>#NUM!</v>
      </c>
      <c r="M251" s="12" t="e">
        <f t="shared" si="38"/>
        <v>#NUM!</v>
      </c>
      <c r="N251" s="24"/>
      <c r="O251" s="24"/>
      <c r="P251" s="24"/>
    </row>
    <row r="252" spans="2:16" x14ac:dyDescent="0.2">
      <c r="B252" s="13">
        <f t="shared" si="39"/>
        <v>52657</v>
      </c>
      <c r="C252" s="19">
        <f t="shared" si="33"/>
        <v>0</v>
      </c>
      <c r="D252" s="3" t="e">
        <f t="shared" si="40"/>
        <v>#NUM!</v>
      </c>
      <c r="E252" s="12" t="e">
        <f t="shared" si="42"/>
        <v>#NUM!</v>
      </c>
      <c r="F252" s="3" t="e">
        <f t="shared" si="34"/>
        <v>#NUM!</v>
      </c>
      <c r="G252" s="12" t="e">
        <f t="shared" si="35"/>
        <v>#NUM!</v>
      </c>
      <c r="H252" s="28" t="e">
        <f>MAX(0,PODSUMOWANIE!$C$9)+'Kredyt po Refinansie'!H252</f>
        <v>#NUM!</v>
      </c>
      <c r="I252" s="3" t="e">
        <f t="shared" si="36"/>
        <v>#NUM!</v>
      </c>
      <c r="J252" s="3" t="e">
        <f t="shared" si="43"/>
        <v>#NUM!</v>
      </c>
      <c r="K252" s="5">
        <f t="shared" si="41"/>
        <v>243</v>
      </c>
      <c r="L252" s="3" t="e">
        <f t="shared" si="37"/>
        <v>#NUM!</v>
      </c>
      <c r="M252" s="12" t="e">
        <f t="shared" si="38"/>
        <v>#NUM!</v>
      </c>
      <c r="N252" s="24"/>
      <c r="O252" s="24"/>
      <c r="P252" s="24"/>
    </row>
    <row r="253" spans="2:16" x14ac:dyDescent="0.2">
      <c r="B253" s="13">
        <f t="shared" si="39"/>
        <v>52688</v>
      </c>
      <c r="C253" s="19">
        <f t="shared" si="33"/>
        <v>0</v>
      </c>
      <c r="D253" s="3" t="e">
        <f t="shared" si="40"/>
        <v>#NUM!</v>
      </c>
      <c r="E253" s="12" t="e">
        <f t="shared" si="42"/>
        <v>#NUM!</v>
      </c>
      <c r="F253" s="3" t="e">
        <f t="shared" si="34"/>
        <v>#NUM!</v>
      </c>
      <c r="G253" s="12" t="e">
        <f t="shared" si="35"/>
        <v>#NUM!</v>
      </c>
      <c r="H253" s="28" t="e">
        <f>MAX(0,PODSUMOWANIE!$C$9)+'Kredyt po Refinansie'!H253</f>
        <v>#NUM!</v>
      </c>
      <c r="I253" s="3" t="e">
        <f t="shared" si="36"/>
        <v>#NUM!</v>
      </c>
      <c r="J253" s="3" t="e">
        <f t="shared" si="43"/>
        <v>#NUM!</v>
      </c>
      <c r="K253" s="5">
        <f t="shared" si="41"/>
        <v>244</v>
      </c>
      <c r="L253" s="3" t="e">
        <f t="shared" si="37"/>
        <v>#NUM!</v>
      </c>
      <c r="M253" s="12" t="e">
        <f t="shared" si="38"/>
        <v>#NUM!</v>
      </c>
      <c r="N253" s="24"/>
      <c r="O253" s="24"/>
      <c r="P253" s="24"/>
    </row>
    <row r="254" spans="2:16" x14ac:dyDescent="0.2">
      <c r="B254" s="13">
        <f t="shared" si="39"/>
        <v>52718</v>
      </c>
      <c r="C254" s="19">
        <f t="shared" si="33"/>
        <v>0</v>
      </c>
      <c r="D254" s="3" t="e">
        <f t="shared" si="40"/>
        <v>#NUM!</v>
      </c>
      <c r="E254" s="12" t="e">
        <f t="shared" si="42"/>
        <v>#NUM!</v>
      </c>
      <c r="F254" s="3" t="e">
        <f t="shared" si="34"/>
        <v>#NUM!</v>
      </c>
      <c r="G254" s="12" t="e">
        <f t="shared" si="35"/>
        <v>#NUM!</v>
      </c>
      <c r="H254" s="28" t="e">
        <f>MAX(0,PODSUMOWANIE!$C$9)+'Kredyt po Refinansie'!H254</f>
        <v>#NUM!</v>
      </c>
      <c r="I254" s="3" t="e">
        <f t="shared" si="36"/>
        <v>#NUM!</v>
      </c>
      <c r="J254" s="3" t="e">
        <f t="shared" si="43"/>
        <v>#NUM!</v>
      </c>
      <c r="K254" s="5">
        <f t="shared" si="41"/>
        <v>245</v>
      </c>
      <c r="L254" s="3" t="e">
        <f t="shared" si="37"/>
        <v>#NUM!</v>
      </c>
      <c r="M254" s="12" t="e">
        <f t="shared" si="38"/>
        <v>#NUM!</v>
      </c>
      <c r="N254" s="24"/>
      <c r="O254" s="24"/>
      <c r="P254" s="24"/>
    </row>
    <row r="255" spans="2:16" x14ac:dyDescent="0.2">
      <c r="B255" s="13">
        <f t="shared" si="39"/>
        <v>52749</v>
      </c>
      <c r="C255" s="19">
        <f t="shared" si="33"/>
        <v>0</v>
      </c>
      <c r="D255" s="3" t="e">
        <f t="shared" si="40"/>
        <v>#NUM!</v>
      </c>
      <c r="E255" s="12" t="e">
        <f t="shared" si="42"/>
        <v>#NUM!</v>
      </c>
      <c r="F255" s="3" t="e">
        <f t="shared" si="34"/>
        <v>#NUM!</v>
      </c>
      <c r="G255" s="12" t="e">
        <f t="shared" si="35"/>
        <v>#NUM!</v>
      </c>
      <c r="H255" s="28" t="e">
        <f>MAX(0,PODSUMOWANIE!$C$9)+'Kredyt po Refinansie'!H255</f>
        <v>#NUM!</v>
      </c>
      <c r="I255" s="3" t="e">
        <f t="shared" si="36"/>
        <v>#NUM!</v>
      </c>
      <c r="J255" s="3" t="e">
        <f t="shared" si="43"/>
        <v>#NUM!</v>
      </c>
      <c r="K255" s="5">
        <f t="shared" si="41"/>
        <v>246</v>
      </c>
      <c r="L255" s="3" t="e">
        <f t="shared" si="37"/>
        <v>#NUM!</v>
      </c>
      <c r="M255" s="12" t="e">
        <f t="shared" si="38"/>
        <v>#NUM!</v>
      </c>
      <c r="N255" s="24"/>
      <c r="O255" s="24"/>
      <c r="P255" s="24"/>
    </row>
    <row r="256" spans="2:16" x14ac:dyDescent="0.2">
      <c r="B256" s="13">
        <f t="shared" si="39"/>
        <v>52779</v>
      </c>
      <c r="C256" s="19">
        <f t="shared" si="33"/>
        <v>0</v>
      </c>
      <c r="D256" s="3" t="e">
        <f t="shared" si="40"/>
        <v>#NUM!</v>
      </c>
      <c r="E256" s="12" t="e">
        <f t="shared" si="42"/>
        <v>#NUM!</v>
      </c>
      <c r="F256" s="3" t="e">
        <f t="shared" si="34"/>
        <v>#NUM!</v>
      </c>
      <c r="G256" s="12" t="e">
        <f t="shared" si="35"/>
        <v>#NUM!</v>
      </c>
      <c r="H256" s="28" t="e">
        <f>MAX(0,PODSUMOWANIE!$C$9)+'Kredyt po Refinansie'!H256</f>
        <v>#NUM!</v>
      </c>
      <c r="I256" s="3" t="e">
        <f t="shared" si="36"/>
        <v>#NUM!</v>
      </c>
      <c r="J256" s="3" t="e">
        <f t="shared" si="43"/>
        <v>#NUM!</v>
      </c>
      <c r="K256" s="5">
        <f t="shared" si="41"/>
        <v>247</v>
      </c>
      <c r="L256" s="3" t="e">
        <f t="shared" si="37"/>
        <v>#NUM!</v>
      </c>
      <c r="M256" s="12" t="e">
        <f t="shared" si="38"/>
        <v>#NUM!</v>
      </c>
      <c r="N256" s="24"/>
      <c r="O256" s="24"/>
      <c r="P256" s="24"/>
    </row>
    <row r="257" spans="2:16" x14ac:dyDescent="0.2">
      <c r="B257" s="13">
        <f t="shared" si="39"/>
        <v>52810</v>
      </c>
      <c r="C257" s="19">
        <f t="shared" si="33"/>
        <v>0</v>
      </c>
      <c r="D257" s="3" t="e">
        <f t="shared" si="40"/>
        <v>#NUM!</v>
      </c>
      <c r="E257" s="12" t="e">
        <f t="shared" si="42"/>
        <v>#NUM!</v>
      </c>
      <c r="F257" s="3" t="e">
        <f t="shared" si="34"/>
        <v>#NUM!</v>
      </c>
      <c r="G257" s="12" t="e">
        <f t="shared" si="35"/>
        <v>#NUM!</v>
      </c>
      <c r="H257" s="28" t="e">
        <f>MAX(0,PODSUMOWANIE!$C$9)+'Kredyt po Refinansie'!H257</f>
        <v>#NUM!</v>
      </c>
      <c r="I257" s="3" t="e">
        <f t="shared" si="36"/>
        <v>#NUM!</v>
      </c>
      <c r="J257" s="3" t="e">
        <f t="shared" si="43"/>
        <v>#NUM!</v>
      </c>
      <c r="K257" s="5">
        <f t="shared" si="41"/>
        <v>248</v>
      </c>
      <c r="L257" s="3" t="e">
        <f t="shared" si="37"/>
        <v>#NUM!</v>
      </c>
      <c r="M257" s="12" t="e">
        <f t="shared" si="38"/>
        <v>#NUM!</v>
      </c>
      <c r="N257" s="24"/>
      <c r="O257" s="24"/>
      <c r="P257" s="24"/>
    </row>
    <row r="258" spans="2:16" x14ac:dyDescent="0.2">
      <c r="B258" s="13">
        <f t="shared" si="39"/>
        <v>52841</v>
      </c>
      <c r="C258" s="19">
        <f t="shared" si="33"/>
        <v>0</v>
      </c>
      <c r="D258" s="3" t="e">
        <f t="shared" si="40"/>
        <v>#NUM!</v>
      </c>
      <c r="E258" s="12" t="e">
        <f t="shared" si="42"/>
        <v>#NUM!</v>
      </c>
      <c r="F258" s="3" t="e">
        <f t="shared" si="34"/>
        <v>#NUM!</v>
      </c>
      <c r="G258" s="12" t="e">
        <f t="shared" si="35"/>
        <v>#NUM!</v>
      </c>
      <c r="H258" s="28" t="e">
        <f>MAX(0,PODSUMOWANIE!$C$9)+'Kredyt po Refinansie'!H258</f>
        <v>#NUM!</v>
      </c>
      <c r="I258" s="3" t="e">
        <f t="shared" si="36"/>
        <v>#NUM!</v>
      </c>
      <c r="J258" s="3" t="e">
        <f t="shared" si="43"/>
        <v>#NUM!</v>
      </c>
      <c r="K258" s="5">
        <f t="shared" si="41"/>
        <v>249</v>
      </c>
      <c r="L258" s="3" t="e">
        <f t="shared" si="37"/>
        <v>#NUM!</v>
      </c>
      <c r="M258" s="12" t="e">
        <f t="shared" si="38"/>
        <v>#NUM!</v>
      </c>
      <c r="N258" s="24"/>
      <c r="O258" s="24"/>
      <c r="P258" s="24"/>
    </row>
    <row r="259" spans="2:16" x14ac:dyDescent="0.2">
      <c r="B259" s="13">
        <f t="shared" si="39"/>
        <v>52871</v>
      </c>
      <c r="C259" s="19">
        <f t="shared" si="33"/>
        <v>0</v>
      </c>
      <c r="D259" s="3" t="e">
        <f t="shared" si="40"/>
        <v>#NUM!</v>
      </c>
      <c r="E259" s="12" t="e">
        <f t="shared" si="42"/>
        <v>#NUM!</v>
      </c>
      <c r="F259" s="3" t="e">
        <f t="shared" si="34"/>
        <v>#NUM!</v>
      </c>
      <c r="G259" s="12" t="e">
        <f t="shared" si="35"/>
        <v>#NUM!</v>
      </c>
      <c r="H259" s="28" t="e">
        <f>MAX(0,PODSUMOWANIE!$C$9)+'Kredyt po Refinansie'!H259</f>
        <v>#NUM!</v>
      </c>
      <c r="I259" s="3" t="e">
        <f t="shared" si="36"/>
        <v>#NUM!</v>
      </c>
      <c r="J259" s="3" t="e">
        <f t="shared" si="43"/>
        <v>#NUM!</v>
      </c>
      <c r="K259" s="5">
        <f t="shared" si="41"/>
        <v>250</v>
      </c>
      <c r="L259" s="3" t="e">
        <f t="shared" si="37"/>
        <v>#NUM!</v>
      </c>
      <c r="M259" s="12" t="e">
        <f t="shared" si="38"/>
        <v>#NUM!</v>
      </c>
      <c r="N259" s="24"/>
      <c r="O259" s="24"/>
      <c r="P259" s="24"/>
    </row>
    <row r="260" spans="2:16" x14ac:dyDescent="0.2">
      <c r="B260" s="13">
        <f t="shared" si="39"/>
        <v>52902</v>
      </c>
      <c r="C260" s="19">
        <f t="shared" si="33"/>
        <v>0</v>
      </c>
      <c r="D260" s="3" t="e">
        <f t="shared" si="40"/>
        <v>#NUM!</v>
      </c>
      <c r="E260" s="12" t="e">
        <f t="shared" si="42"/>
        <v>#NUM!</v>
      </c>
      <c r="F260" s="3" t="e">
        <f t="shared" si="34"/>
        <v>#NUM!</v>
      </c>
      <c r="G260" s="12" t="e">
        <f t="shared" si="35"/>
        <v>#NUM!</v>
      </c>
      <c r="H260" s="28" t="e">
        <f>MAX(0,PODSUMOWANIE!$C$9)+'Kredyt po Refinansie'!H260</f>
        <v>#NUM!</v>
      </c>
      <c r="I260" s="3" t="e">
        <f t="shared" si="36"/>
        <v>#NUM!</v>
      </c>
      <c r="J260" s="3" t="e">
        <f t="shared" si="43"/>
        <v>#NUM!</v>
      </c>
      <c r="K260" s="5">
        <f t="shared" si="41"/>
        <v>251</v>
      </c>
      <c r="L260" s="3" t="e">
        <f t="shared" si="37"/>
        <v>#NUM!</v>
      </c>
      <c r="M260" s="12" t="e">
        <f t="shared" si="38"/>
        <v>#NUM!</v>
      </c>
      <c r="N260" s="24"/>
      <c r="O260" s="24"/>
      <c r="P260" s="24"/>
    </row>
    <row r="261" spans="2:16" x14ac:dyDescent="0.2">
      <c r="B261" s="13">
        <f t="shared" si="39"/>
        <v>52932</v>
      </c>
      <c r="C261" s="19">
        <f t="shared" si="33"/>
        <v>0</v>
      </c>
      <c r="D261" s="3" t="e">
        <f t="shared" si="40"/>
        <v>#NUM!</v>
      </c>
      <c r="E261" s="12" t="e">
        <f t="shared" si="42"/>
        <v>#NUM!</v>
      </c>
      <c r="F261" s="3" t="e">
        <f t="shared" si="34"/>
        <v>#NUM!</v>
      </c>
      <c r="G261" s="12" t="e">
        <f t="shared" si="35"/>
        <v>#NUM!</v>
      </c>
      <c r="H261" s="28" t="e">
        <f>MAX(0,PODSUMOWANIE!$C$9)+'Kredyt po Refinansie'!H261</f>
        <v>#NUM!</v>
      </c>
      <c r="I261" s="3" t="e">
        <f t="shared" si="36"/>
        <v>#NUM!</v>
      </c>
      <c r="J261" s="3" t="e">
        <f t="shared" si="43"/>
        <v>#NUM!</v>
      </c>
      <c r="K261" s="5">
        <f t="shared" si="41"/>
        <v>252</v>
      </c>
      <c r="L261" s="3" t="e">
        <f t="shared" si="37"/>
        <v>#NUM!</v>
      </c>
      <c r="M261" s="12" t="e">
        <f t="shared" si="38"/>
        <v>#NUM!</v>
      </c>
      <c r="N261" s="24"/>
      <c r="O261" s="24"/>
      <c r="P261" s="24"/>
    </row>
    <row r="262" spans="2:16" x14ac:dyDescent="0.2">
      <c r="B262" s="13">
        <f t="shared" si="39"/>
        <v>52963</v>
      </c>
      <c r="C262" s="19">
        <f t="shared" si="33"/>
        <v>0</v>
      </c>
      <c r="D262" s="3" t="e">
        <f t="shared" si="40"/>
        <v>#NUM!</v>
      </c>
      <c r="E262" s="12" t="e">
        <f t="shared" si="42"/>
        <v>#NUM!</v>
      </c>
      <c r="F262" s="3" t="e">
        <f t="shared" si="34"/>
        <v>#NUM!</v>
      </c>
      <c r="G262" s="12" t="e">
        <f t="shared" si="35"/>
        <v>#NUM!</v>
      </c>
      <c r="H262" s="28" t="e">
        <f>MAX(0,PODSUMOWANIE!$C$9)+'Kredyt po Refinansie'!H262</f>
        <v>#NUM!</v>
      </c>
      <c r="I262" s="3" t="e">
        <f t="shared" si="36"/>
        <v>#NUM!</v>
      </c>
      <c r="J262" s="3" t="e">
        <f t="shared" si="43"/>
        <v>#NUM!</v>
      </c>
      <c r="K262" s="5">
        <f t="shared" si="41"/>
        <v>253</v>
      </c>
      <c r="L262" s="3" t="e">
        <f t="shared" si="37"/>
        <v>#NUM!</v>
      </c>
      <c r="M262" s="12" t="e">
        <f t="shared" si="38"/>
        <v>#NUM!</v>
      </c>
      <c r="N262" s="24"/>
      <c r="O262" s="24"/>
      <c r="P262" s="24"/>
    </row>
    <row r="263" spans="2:16" x14ac:dyDescent="0.2">
      <c r="B263" s="13">
        <f t="shared" si="39"/>
        <v>52994</v>
      </c>
      <c r="C263" s="19">
        <f t="shared" si="33"/>
        <v>0</v>
      </c>
      <c r="D263" s="3" t="e">
        <f t="shared" si="40"/>
        <v>#NUM!</v>
      </c>
      <c r="E263" s="12" t="e">
        <f t="shared" si="42"/>
        <v>#NUM!</v>
      </c>
      <c r="F263" s="3" t="e">
        <f t="shared" si="34"/>
        <v>#NUM!</v>
      </c>
      <c r="G263" s="12" t="e">
        <f t="shared" si="35"/>
        <v>#NUM!</v>
      </c>
      <c r="H263" s="28" t="e">
        <f>MAX(0,PODSUMOWANIE!$C$9)+'Kredyt po Refinansie'!H263</f>
        <v>#NUM!</v>
      </c>
      <c r="I263" s="3" t="e">
        <f t="shared" si="36"/>
        <v>#NUM!</v>
      </c>
      <c r="J263" s="3" t="e">
        <f t="shared" si="43"/>
        <v>#NUM!</v>
      </c>
      <c r="K263" s="5">
        <f t="shared" si="41"/>
        <v>254</v>
      </c>
      <c r="L263" s="3" t="e">
        <f t="shared" si="37"/>
        <v>#NUM!</v>
      </c>
      <c r="M263" s="12" t="e">
        <f t="shared" si="38"/>
        <v>#NUM!</v>
      </c>
      <c r="N263" s="24"/>
      <c r="O263" s="24"/>
      <c r="P263" s="24"/>
    </row>
    <row r="264" spans="2:16" x14ac:dyDescent="0.2">
      <c r="B264" s="13">
        <f t="shared" si="39"/>
        <v>53022</v>
      </c>
      <c r="C264" s="19">
        <f t="shared" si="33"/>
        <v>0</v>
      </c>
      <c r="D264" s="3" t="e">
        <f t="shared" si="40"/>
        <v>#NUM!</v>
      </c>
      <c r="E264" s="12" t="e">
        <f t="shared" si="42"/>
        <v>#NUM!</v>
      </c>
      <c r="F264" s="3" t="e">
        <f t="shared" si="34"/>
        <v>#NUM!</v>
      </c>
      <c r="G264" s="12" t="e">
        <f t="shared" si="35"/>
        <v>#NUM!</v>
      </c>
      <c r="H264" s="28" t="e">
        <f>MAX(0,PODSUMOWANIE!$C$9)+'Kredyt po Refinansie'!H264</f>
        <v>#NUM!</v>
      </c>
      <c r="I264" s="3" t="e">
        <f t="shared" si="36"/>
        <v>#NUM!</v>
      </c>
      <c r="J264" s="3" t="e">
        <f t="shared" si="43"/>
        <v>#NUM!</v>
      </c>
      <c r="K264" s="5">
        <f t="shared" si="41"/>
        <v>255</v>
      </c>
      <c r="L264" s="3" t="e">
        <f t="shared" si="37"/>
        <v>#NUM!</v>
      </c>
      <c r="M264" s="12" t="e">
        <f t="shared" si="38"/>
        <v>#NUM!</v>
      </c>
      <c r="N264" s="24"/>
      <c r="O264" s="24"/>
      <c r="P264" s="24"/>
    </row>
    <row r="265" spans="2:16" x14ac:dyDescent="0.2">
      <c r="B265" s="13">
        <f t="shared" si="39"/>
        <v>53053</v>
      </c>
      <c r="C265" s="19">
        <f t="shared" si="33"/>
        <v>0</v>
      </c>
      <c r="D265" s="3" t="e">
        <f t="shared" si="40"/>
        <v>#NUM!</v>
      </c>
      <c r="E265" s="12" t="e">
        <f t="shared" si="42"/>
        <v>#NUM!</v>
      </c>
      <c r="F265" s="3" t="e">
        <f t="shared" si="34"/>
        <v>#NUM!</v>
      </c>
      <c r="G265" s="12" t="e">
        <f t="shared" si="35"/>
        <v>#NUM!</v>
      </c>
      <c r="H265" s="28" t="e">
        <f>MAX(0,PODSUMOWANIE!$C$9)+'Kredyt po Refinansie'!H265</f>
        <v>#NUM!</v>
      </c>
      <c r="I265" s="3" t="e">
        <f t="shared" si="36"/>
        <v>#NUM!</v>
      </c>
      <c r="J265" s="3" t="e">
        <f t="shared" si="43"/>
        <v>#NUM!</v>
      </c>
      <c r="K265" s="5">
        <f t="shared" si="41"/>
        <v>256</v>
      </c>
      <c r="L265" s="3" t="e">
        <f t="shared" si="37"/>
        <v>#NUM!</v>
      </c>
      <c r="M265" s="12" t="e">
        <f t="shared" si="38"/>
        <v>#NUM!</v>
      </c>
      <c r="N265" s="24"/>
      <c r="O265" s="24"/>
      <c r="P265" s="24"/>
    </row>
    <row r="266" spans="2:16" x14ac:dyDescent="0.2">
      <c r="B266" s="13">
        <f t="shared" si="39"/>
        <v>53083</v>
      </c>
      <c r="C266" s="19">
        <f t="shared" si="33"/>
        <v>0</v>
      </c>
      <c r="D266" s="3" t="e">
        <f t="shared" si="40"/>
        <v>#NUM!</v>
      </c>
      <c r="E266" s="12" t="e">
        <f t="shared" si="42"/>
        <v>#NUM!</v>
      </c>
      <c r="F266" s="3" t="e">
        <f t="shared" si="34"/>
        <v>#NUM!</v>
      </c>
      <c r="G266" s="12" t="e">
        <f t="shared" si="35"/>
        <v>#NUM!</v>
      </c>
      <c r="H266" s="28" t="e">
        <f>MAX(0,PODSUMOWANIE!$C$9)+'Kredyt po Refinansie'!H266</f>
        <v>#NUM!</v>
      </c>
      <c r="I266" s="3" t="e">
        <f t="shared" si="36"/>
        <v>#NUM!</v>
      </c>
      <c r="J266" s="3" t="e">
        <f t="shared" si="43"/>
        <v>#NUM!</v>
      </c>
      <c r="K266" s="5">
        <f t="shared" si="41"/>
        <v>257</v>
      </c>
      <c r="L266" s="3" t="e">
        <f t="shared" si="37"/>
        <v>#NUM!</v>
      </c>
      <c r="M266" s="12" t="e">
        <f t="shared" si="38"/>
        <v>#NUM!</v>
      </c>
      <c r="N266" s="24"/>
      <c r="O266" s="24"/>
      <c r="P266" s="24"/>
    </row>
    <row r="267" spans="2:16" x14ac:dyDescent="0.2">
      <c r="B267" s="13">
        <f t="shared" si="39"/>
        <v>53114</v>
      </c>
      <c r="C267" s="19">
        <f t="shared" ref="C267:C330" si="44">$D$4</f>
        <v>0</v>
      </c>
      <c r="D267" s="3" t="e">
        <f t="shared" si="40"/>
        <v>#NUM!</v>
      </c>
      <c r="E267" s="12" t="e">
        <f t="shared" si="42"/>
        <v>#NUM!</v>
      </c>
      <c r="F267" s="3" t="e">
        <f t="shared" ref="F267:F330" si="45">D267*C267/12</f>
        <v>#NUM!</v>
      </c>
      <c r="G267" s="12" t="e">
        <f t="shared" ref="G267:G330" si="46">MIN(E267-F267,D267)</f>
        <v>#NUM!</v>
      </c>
      <c r="H267" s="28" t="e">
        <f>MAX(0,PODSUMOWANIE!$C$9)+'Kredyt po Refinansie'!H267</f>
        <v>#NUM!</v>
      </c>
      <c r="I267" s="3" t="e">
        <f t="shared" ref="I267:I330" si="47">IF(H267=0,0,MAX(IF(H267&gt;0,D267*0.005,0),300))</f>
        <v>#NUM!</v>
      </c>
      <c r="J267" s="3" t="e">
        <f t="shared" si="43"/>
        <v>#NUM!</v>
      </c>
      <c r="K267" s="5">
        <f t="shared" si="41"/>
        <v>258</v>
      </c>
      <c r="L267" s="3" t="e">
        <f t="shared" ref="L267:L330" si="48">L266+F267</f>
        <v>#NUM!</v>
      </c>
      <c r="M267" s="12" t="e">
        <f t="shared" ref="M267:M330" si="49">M266+G267+H267</f>
        <v>#NUM!</v>
      </c>
      <c r="N267" s="24"/>
      <c r="O267" s="24"/>
      <c r="P267" s="24"/>
    </row>
    <row r="268" spans="2:16" x14ac:dyDescent="0.2">
      <c r="B268" s="13">
        <f t="shared" ref="B268:B331" si="50">EDATE(B267,1)</f>
        <v>53144</v>
      </c>
      <c r="C268" s="19">
        <f t="shared" si="44"/>
        <v>0</v>
      </c>
      <c r="D268" s="3" t="e">
        <f t="shared" ref="D268:D331" si="51">IF(J267&lt;=0,0,J267)</f>
        <v>#NUM!</v>
      </c>
      <c r="E268" s="12" t="e">
        <f t="shared" si="42"/>
        <v>#NUM!</v>
      </c>
      <c r="F268" s="3" t="e">
        <f t="shared" si="45"/>
        <v>#NUM!</v>
      </c>
      <c r="G268" s="12" t="e">
        <f t="shared" si="46"/>
        <v>#NUM!</v>
      </c>
      <c r="H268" s="28" t="e">
        <f>MAX(0,PODSUMOWANIE!$C$9)+'Kredyt po Refinansie'!H268</f>
        <v>#NUM!</v>
      </c>
      <c r="I268" s="3" t="e">
        <f t="shared" si="47"/>
        <v>#NUM!</v>
      </c>
      <c r="J268" s="3" t="e">
        <f t="shared" si="43"/>
        <v>#NUM!</v>
      </c>
      <c r="K268" s="5">
        <f t="shared" ref="K268:K331" si="52">K267+1</f>
        <v>259</v>
      </c>
      <c r="L268" s="3" t="e">
        <f t="shared" si="48"/>
        <v>#NUM!</v>
      </c>
      <c r="M268" s="12" t="e">
        <f t="shared" si="49"/>
        <v>#NUM!</v>
      </c>
      <c r="N268" s="24"/>
      <c r="O268" s="24"/>
      <c r="P268" s="24"/>
    </row>
    <row r="269" spans="2:16" x14ac:dyDescent="0.2">
      <c r="B269" s="13">
        <f t="shared" si="50"/>
        <v>53175</v>
      </c>
      <c r="C269" s="19">
        <f t="shared" si="44"/>
        <v>0</v>
      </c>
      <c r="D269" s="3" t="e">
        <f t="shared" si="51"/>
        <v>#NUM!</v>
      </c>
      <c r="E269" s="12" t="e">
        <f t="shared" ref="E269:E332" si="53">IF(J268&lt;=0,0,-PMT(C269/12,$D$6,$D$3))</f>
        <v>#NUM!</v>
      </c>
      <c r="F269" s="3" t="e">
        <f t="shared" si="45"/>
        <v>#NUM!</v>
      </c>
      <c r="G269" s="12" t="e">
        <f t="shared" si="46"/>
        <v>#NUM!</v>
      </c>
      <c r="H269" s="28" t="e">
        <f>MAX(0,PODSUMOWANIE!$C$9)+'Kredyt po Refinansie'!H269</f>
        <v>#NUM!</v>
      </c>
      <c r="I269" s="3" t="e">
        <f t="shared" si="47"/>
        <v>#NUM!</v>
      </c>
      <c r="J269" s="3" t="e">
        <f t="shared" si="43"/>
        <v>#NUM!</v>
      </c>
      <c r="K269" s="5">
        <f t="shared" si="52"/>
        <v>260</v>
      </c>
      <c r="L269" s="3" t="e">
        <f t="shared" si="48"/>
        <v>#NUM!</v>
      </c>
      <c r="M269" s="12" t="e">
        <f t="shared" si="49"/>
        <v>#NUM!</v>
      </c>
      <c r="N269" s="24"/>
      <c r="O269" s="24"/>
      <c r="P269" s="24"/>
    </row>
    <row r="270" spans="2:16" x14ac:dyDescent="0.2">
      <c r="B270" s="13">
        <f t="shared" si="50"/>
        <v>53206</v>
      </c>
      <c r="C270" s="19">
        <f t="shared" si="44"/>
        <v>0</v>
      </c>
      <c r="D270" s="3" t="e">
        <f t="shared" si="51"/>
        <v>#NUM!</v>
      </c>
      <c r="E270" s="12" t="e">
        <f t="shared" si="53"/>
        <v>#NUM!</v>
      </c>
      <c r="F270" s="3" t="e">
        <f t="shared" si="45"/>
        <v>#NUM!</v>
      </c>
      <c r="G270" s="12" t="e">
        <f t="shared" si="46"/>
        <v>#NUM!</v>
      </c>
      <c r="H270" s="28" t="e">
        <f>MAX(0,PODSUMOWANIE!$C$9)+'Kredyt po Refinansie'!H270</f>
        <v>#NUM!</v>
      </c>
      <c r="I270" s="3" t="e">
        <f t="shared" si="47"/>
        <v>#NUM!</v>
      </c>
      <c r="J270" s="3" t="e">
        <f t="shared" ref="J270:J333" si="54">D270-G270-H270</f>
        <v>#NUM!</v>
      </c>
      <c r="K270" s="5">
        <f t="shared" si="52"/>
        <v>261</v>
      </c>
      <c r="L270" s="3" t="e">
        <f t="shared" si="48"/>
        <v>#NUM!</v>
      </c>
      <c r="M270" s="12" t="e">
        <f t="shared" si="49"/>
        <v>#NUM!</v>
      </c>
      <c r="N270" s="24"/>
      <c r="O270" s="24"/>
      <c r="P270" s="24"/>
    </row>
    <row r="271" spans="2:16" x14ac:dyDescent="0.2">
      <c r="B271" s="13">
        <f t="shared" si="50"/>
        <v>53236</v>
      </c>
      <c r="C271" s="19">
        <f t="shared" si="44"/>
        <v>0</v>
      </c>
      <c r="D271" s="3" t="e">
        <f t="shared" si="51"/>
        <v>#NUM!</v>
      </c>
      <c r="E271" s="12" t="e">
        <f t="shared" si="53"/>
        <v>#NUM!</v>
      </c>
      <c r="F271" s="3" t="e">
        <f t="shared" si="45"/>
        <v>#NUM!</v>
      </c>
      <c r="G271" s="12" t="e">
        <f t="shared" si="46"/>
        <v>#NUM!</v>
      </c>
      <c r="H271" s="28" t="e">
        <f>MAX(0,PODSUMOWANIE!$C$9)+'Kredyt po Refinansie'!H271</f>
        <v>#NUM!</v>
      </c>
      <c r="I271" s="3" t="e">
        <f t="shared" si="47"/>
        <v>#NUM!</v>
      </c>
      <c r="J271" s="3" t="e">
        <f t="shared" si="54"/>
        <v>#NUM!</v>
      </c>
      <c r="K271" s="5">
        <f t="shared" si="52"/>
        <v>262</v>
      </c>
      <c r="L271" s="3" t="e">
        <f t="shared" si="48"/>
        <v>#NUM!</v>
      </c>
      <c r="M271" s="12" t="e">
        <f t="shared" si="49"/>
        <v>#NUM!</v>
      </c>
      <c r="N271" s="24"/>
      <c r="O271" s="24"/>
      <c r="P271" s="24"/>
    </row>
    <row r="272" spans="2:16" x14ac:dyDescent="0.2">
      <c r="B272" s="13">
        <f t="shared" si="50"/>
        <v>53267</v>
      </c>
      <c r="C272" s="19">
        <f t="shared" si="44"/>
        <v>0</v>
      </c>
      <c r="D272" s="3" t="e">
        <f t="shared" si="51"/>
        <v>#NUM!</v>
      </c>
      <c r="E272" s="12" t="e">
        <f t="shared" si="53"/>
        <v>#NUM!</v>
      </c>
      <c r="F272" s="3" t="e">
        <f t="shared" si="45"/>
        <v>#NUM!</v>
      </c>
      <c r="G272" s="12" t="e">
        <f t="shared" si="46"/>
        <v>#NUM!</v>
      </c>
      <c r="H272" s="28" t="e">
        <f>MAX(0,PODSUMOWANIE!$C$9)+'Kredyt po Refinansie'!H272</f>
        <v>#NUM!</v>
      </c>
      <c r="I272" s="3" t="e">
        <f t="shared" si="47"/>
        <v>#NUM!</v>
      </c>
      <c r="J272" s="3" t="e">
        <f t="shared" si="54"/>
        <v>#NUM!</v>
      </c>
      <c r="K272" s="5">
        <f t="shared" si="52"/>
        <v>263</v>
      </c>
      <c r="L272" s="3" t="e">
        <f t="shared" si="48"/>
        <v>#NUM!</v>
      </c>
      <c r="M272" s="12" t="e">
        <f t="shared" si="49"/>
        <v>#NUM!</v>
      </c>
      <c r="N272" s="24"/>
      <c r="O272" s="24"/>
      <c r="P272" s="24"/>
    </row>
    <row r="273" spans="2:16" x14ac:dyDescent="0.2">
      <c r="B273" s="13">
        <f t="shared" si="50"/>
        <v>53297</v>
      </c>
      <c r="C273" s="19">
        <f t="shared" si="44"/>
        <v>0</v>
      </c>
      <c r="D273" s="3" t="e">
        <f t="shared" si="51"/>
        <v>#NUM!</v>
      </c>
      <c r="E273" s="12" t="e">
        <f t="shared" si="53"/>
        <v>#NUM!</v>
      </c>
      <c r="F273" s="3" t="e">
        <f t="shared" si="45"/>
        <v>#NUM!</v>
      </c>
      <c r="G273" s="12" t="e">
        <f t="shared" si="46"/>
        <v>#NUM!</v>
      </c>
      <c r="H273" s="28" t="e">
        <f>MAX(0,PODSUMOWANIE!$C$9)+'Kredyt po Refinansie'!H273</f>
        <v>#NUM!</v>
      </c>
      <c r="I273" s="3" t="e">
        <f t="shared" si="47"/>
        <v>#NUM!</v>
      </c>
      <c r="J273" s="3" t="e">
        <f t="shared" si="54"/>
        <v>#NUM!</v>
      </c>
      <c r="K273" s="5">
        <f t="shared" si="52"/>
        <v>264</v>
      </c>
      <c r="L273" s="3" t="e">
        <f t="shared" si="48"/>
        <v>#NUM!</v>
      </c>
      <c r="M273" s="12" t="e">
        <f t="shared" si="49"/>
        <v>#NUM!</v>
      </c>
      <c r="N273" s="24"/>
      <c r="O273" s="24"/>
      <c r="P273" s="24"/>
    </row>
    <row r="274" spans="2:16" x14ac:dyDescent="0.2">
      <c r="B274" s="13">
        <f t="shared" si="50"/>
        <v>53328</v>
      </c>
      <c r="C274" s="19">
        <f t="shared" si="44"/>
        <v>0</v>
      </c>
      <c r="D274" s="3" t="e">
        <f t="shared" si="51"/>
        <v>#NUM!</v>
      </c>
      <c r="E274" s="12" t="e">
        <f t="shared" si="53"/>
        <v>#NUM!</v>
      </c>
      <c r="F274" s="3" t="e">
        <f t="shared" si="45"/>
        <v>#NUM!</v>
      </c>
      <c r="G274" s="12" t="e">
        <f t="shared" si="46"/>
        <v>#NUM!</v>
      </c>
      <c r="H274" s="28" t="e">
        <f>MAX(0,PODSUMOWANIE!$C$9)+'Kredyt po Refinansie'!H274</f>
        <v>#NUM!</v>
      </c>
      <c r="I274" s="3" t="e">
        <f t="shared" si="47"/>
        <v>#NUM!</v>
      </c>
      <c r="J274" s="3" t="e">
        <f t="shared" si="54"/>
        <v>#NUM!</v>
      </c>
      <c r="K274" s="5">
        <f t="shared" si="52"/>
        <v>265</v>
      </c>
      <c r="L274" s="3" t="e">
        <f t="shared" si="48"/>
        <v>#NUM!</v>
      </c>
      <c r="M274" s="12" t="e">
        <f t="shared" si="49"/>
        <v>#NUM!</v>
      </c>
      <c r="N274" s="24"/>
      <c r="O274" s="24"/>
      <c r="P274" s="24"/>
    </row>
    <row r="275" spans="2:16" x14ac:dyDescent="0.2">
      <c r="B275" s="13">
        <f t="shared" si="50"/>
        <v>53359</v>
      </c>
      <c r="C275" s="19">
        <f t="shared" si="44"/>
        <v>0</v>
      </c>
      <c r="D275" s="3" t="e">
        <f t="shared" si="51"/>
        <v>#NUM!</v>
      </c>
      <c r="E275" s="12" t="e">
        <f t="shared" si="53"/>
        <v>#NUM!</v>
      </c>
      <c r="F275" s="3" t="e">
        <f t="shared" si="45"/>
        <v>#NUM!</v>
      </c>
      <c r="G275" s="12" t="e">
        <f t="shared" si="46"/>
        <v>#NUM!</v>
      </c>
      <c r="H275" s="28" t="e">
        <f>MAX(0,PODSUMOWANIE!$C$9)+'Kredyt po Refinansie'!H275</f>
        <v>#NUM!</v>
      </c>
      <c r="I275" s="3" t="e">
        <f t="shared" si="47"/>
        <v>#NUM!</v>
      </c>
      <c r="J275" s="3" t="e">
        <f t="shared" si="54"/>
        <v>#NUM!</v>
      </c>
      <c r="K275" s="5">
        <f t="shared" si="52"/>
        <v>266</v>
      </c>
      <c r="L275" s="3" t="e">
        <f t="shared" si="48"/>
        <v>#NUM!</v>
      </c>
      <c r="M275" s="12" t="e">
        <f t="shared" si="49"/>
        <v>#NUM!</v>
      </c>
      <c r="N275" s="24"/>
      <c r="O275" s="24"/>
      <c r="P275" s="24"/>
    </row>
    <row r="276" spans="2:16" x14ac:dyDescent="0.2">
      <c r="B276" s="13">
        <f t="shared" si="50"/>
        <v>53387</v>
      </c>
      <c r="C276" s="19">
        <f t="shared" si="44"/>
        <v>0</v>
      </c>
      <c r="D276" s="3" t="e">
        <f t="shared" si="51"/>
        <v>#NUM!</v>
      </c>
      <c r="E276" s="12" t="e">
        <f t="shared" si="53"/>
        <v>#NUM!</v>
      </c>
      <c r="F276" s="3" t="e">
        <f t="shared" si="45"/>
        <v>#NUM!</v>
      </c>
      <c r="G276" s="12" t="e">
        <f t="shared" si="46"/>
        <v>#NUM!</v>
      </c>
      <c r="H276" s="28" t="e">
        <f>MAX(0,PODSUMOWANIE!$C$9)+'Kredyt po Refinansie'!H276</f>
        <v>#NUM!</v>
      </c>
      <c r="I276" s="3" t="e">
        <f t="shared" si="47"/>
        <v>#NUM!</v>
      </c>
      <c r="J276" s="3" t="e">
        <f t="shared" si="54"/>
        <v>#NUM!</v>
      </c>
      <c r="K276" s="5">
        <f t="shared" si="52"/>
        <v>267</v>
      </c>
      <c r="L276" s="3" t="e">
        <f t="shared" si="48"/>
        <v>#NUM!</v>
      </c>
      <c r="M276" s="12" t="e">
        <f t="shared" si="49"/>
        <v>#NUM!</v>
      </c>
      <c r="N276" s="24"/>
      <c r="O276" s="24"/>
      <c r="P276" s="24"/>
    </row>
    <row r="277" spans="2:16" x14ac:dyDescent="0.2">
      <c r="B277" s="13">
        <f t="shared" si="50"/>
        <v>53418</v>
      </c>
      <c r="C277" s="19">
        <f t="shared" si="44"/>
        <v>0</v>
      </c>
      <c r="D277" s="3" t="e">
        <f t="shared" si="51"/>
        <v>#NUM!</v>
      </c>
      <c r="E277" s="12" t="e">
        <f t="shared" si="53"/>
        <v>#NUM!</v>
      </c>
      <c r="F277" s="3" t="e">
        <f t="shared" si="45"/>
        <v>#NUM!</v>
      </c>
      <c r="G277" s="12" t="e">
        <f t="shared" si="46"/>
        <v>#NUM!</v>
      </c>
      <c r="H277" s="28" t="e">
        <f>MAX(0,PODSUMOWANIE!$C$9)+'Kredyt po Refinansie'!H277</f>
        <v>#NUM!</v>
      </c>
      <c r="I277" s="3" t="e">
        <f t="shared" si="47"/>
        <v>#NUM!</v>
      </c>
      <c r="J277" s="3" t="e">
        <f t="shared" si="54"/>
        <v>#NUM!</v>
      </c>
      <c r="K277" s="5">
        <f t="shared" si="52"/>
        <v>268</v>
      </c>
      <c r="L277" s="3" t="e">
        <f t="shared" si="48"/>
        <v>#NUM!</v>
      </c>
      <c r="M277" s="12" t="e">
        <f t="shared" si="49"/>
        <v>#NUM!</v>
      </c>
      <c r="N277" s="24"/>
      <c r="O277" s="24"/>
      <c r="P277" s="24"/>
    </row>
    <row r="278" spans="2:16" x14ac:dyDescent="0.2">
      <c r="B278" s="13">
        <f t="shared" si="50"/>
        <v>53448</v>
      </c>
      <c r="C278" s="19">
        <f t="shared" si="44"/>
        <v>0</v>
      </c>
      <c r="D278" s="3" t="e">
        <f t="shared" si="51"/>
        <v>#NUM!</v>
      </c>
      <c r="E278" s="12" t="e">
        <f t="shared" si="53"/>
        <v>#NUM!</v>
      </c>
      <c r="F278" s="3" t="e">
        <f t="shared" si="45"/>
        <v>#NUM!</v>
      </c>
      <c r="G278" s="12" t="e">
        <f t="shared" si="46"/>
        <v>#NUM!</v>
      </c>
      <c r="H278" s="28" t="e">
        <f>MAX(0,PODSUMOWANIE!$C$9)+'Kredyt po Refinansie'!H278</f>
        <v>#NUM!</v>
      </c>
      <c r="I278" s="3" t="e">
        <f t="shared" si="47"/>
        <v>#NUM!</v>
      </c>
      <c r="J278" s="3" t="e">
        <f t="shared" si="54"/>
        <v>#NUM!</v>
      </c>
      <c r="K278" s="5">
        <f t="shared" si="52"/>
        <v>269</v>
      </c>
      <c r="L278" s="3" t="e">
        <f t="shared" si="48"/>
        <v>#NUM!</v>
      </c>
      <c r="M278" s="12" t="e">
        <f t="shared" si="49"/>
        <v>#NUM!</v>
      </c>
      <c r="N278" s="24"/>
      <c r="O278" s="24"/>
      <c r="P278" s="24"/>
    </row>
    <row r="279" spans="2:16" x14ac:dyDescent="0.2">
      <c r="B279" s="13">
        <f t="shared" si="50"/>
        <v>53479</v>
      </c>
      <c r="C279" s="19">
        <f t="shared" si="44"/>
        <v>0</v>
      </c>
      <c r="D279" s="3" t="e">
        <f t="shared" si="51"/>
        <v>#NUM!</v>
      </c>
      <c r="E279" s="12" t="e">
        <f t="shared" si="53"/>
        <v>#NUM!</v>
      </c>
      <c r="F279" s="3" t="e">
        <f t="shared" si="45"/>
        <v>#NUM!</v>
      </c>
      <c r="G279" s="12" t="e">
        <f t="shared" si="46"/>
        <v>#NUM!</v>
      </c>
      <c r="H279" s="28" t="e">
        <f>MAX(0,PODSUMOWANIE!$C$9)+'Kredyt po Refinansie'!H279</f>
        <v>#NUM!</v>
      </c>
      <c r="I279" s="3" t="e">
        <f t="shared" si="47"/>
        <v>#NUM!</v>
      </c>
      <c r="J279" s="3" t="e">
        <f t="shared" si="54"/>
        <v>#NUM!</v>
      </c>
      <c r="K279" s="5">
        <f t="shared" si="52"/>
        <v>270</v>
      </c>
      <c r="L279" s="3" t="e">
        <f t="shared" si="48"/>
        <v>#NUM!</v>
      </c>
      <c r="M279" s="12" t="e">
        <f t="shared" si="49"/>
        <v>#NUM!</v>
      </c>
      <c r="N279" s="24"/>
      <c r="O279" s="24"/>
      <c r="P279" s="24"/>
    </row>
    <row r="280" spans="2:16" x14ac:dyDescent="0.2">
      <c r="B280" s="13">
        <f t="shared" si="50"/>
        <v>53509</v>
      </c>
      <c r="C280" s="19">
        <f t="shared" si="44"/>
        <v>0</v>
      </c>
      <c r="D280" s="3" t="e">
        <f t="shared" si="51"/>
        <v>#NUM!</v>
      </c>
      <c r="E280" s="12" t="e">
        <f t="shared" si="53"/>
        <v>#NUM!</v>
      </c>
      <c r="F280" s="3" t="e">
        <f t="shared" si="45"/>
        <v>#NUM!</v>
      </c>
      <c r="G280" s="12" t="e">
        <f t="shared" si="46"/>
        <v>#NUM!</v>
      </c>
      <c r="H280" s="28" t="e">
        <f>MAX(0,PODSUMOWANIE!$C$9)+'Kredyt po Refinansie'!H280</f>
        <v>#NUM!</v>
      </c>
      <c r="I280" s="3" t="e">
        <f t="shared" si="47"/>
        <v>#NUM!</v>
      </c>
      <c r="J280" s="3" t="e">
        <f t="shared" si="54"/>
        <v>#NUM!</v>
      </c>
      <c r="K280" s="5">
        <f t="shared" si="52"/>
        <v>271</v>
      </c>
      <c r="L280" s="3" t="e">
        <f t="shared" si="48"/>
        <v>#NUM!</v>
      </c>
      <c r="M280" s="12" t="e">
        <f t="shared" si="49"/>
        <v>#NUM!</v>
      </c>
      <c r="N280" s="24"/>
      <c r="O280" s="24"/>
      <c r="P280" s="24"/>
    </row>
    <row r="281" spans="2:16" x14ac:dyDescent="0.2">
      <c r="B281" s="13">
        <f t="shared" si="50"/>
        <v>53540</v>
      </c>
      <c r="C281" s="19">
        <f t="shared" si="44"/>
        <v>0</v>
      </c>
      <c r="D281" s="3" t="e">
        <f t="shared" si="51"/>
        <v>#NUM!</v>
      </c>
      <c r="E281" s="12" t="e">
        <f t="shared" si="53"/>
        <v>#NUM!</v>
      </c>
      <c r="F281" s="3" t="e">
        <f t="shared" si="45"/>
        <v>#NUM!</v>
      </c>
      <c r="G281" s="12" t="e">
        <f t="shared" si="46"/>
        <v>#NUM!</v>
      </c>
      <c r="H281" s="28" t="e">
        <f>MAX(0,PODSUMOWANIE!$C$9)+'Kredyt po Refinansie'!H281</f>
        <v>#NUM!</v>
      </c>
      <c r="I281" s="3" t="e">
        <f t="shared" si="47"/>
        <v>#NUM!</v>
      </c>
      <c r="J281" s="3" t="e">
        <f t="shared" si="54"/>
        <v>#NUM!</v>
      </c>
      <c r="K281" s="5">
        <f t="shared" si="52"/>
        <v>272</v>
      </c>
      <c r="L281" s="3" t="e">
        <f t="shared" si="48"/>
        <v>#NUM!</v>
      </c>
      <c r="M281" s="12" t="e">
        <f t="shared" si="49"/>
        <v>#NUM!</v>
      </c>
      <c r="N281" s="24"/>
      <c r="O281" s="24"/>
      <c r="P281" s="24"/>
    </row>
    <row r="282" spans="2:16" x14ac:dyDescent="0.2">
      <c r="B282" s="13">
        <f t="shared" si="50"/>
        <v>53571</v>
      </c>
      <c r="C282" s="19">
        <f t="shared" si="44"/>
        <v>0</v>
      </c>
      <c r="D282" s="3" t="e">
        <f t="shared" si="51"/>
        <v>#NUM!</v>
      </c>
      <c r="E282" s="12" t="e">
        <f t="shared" si="53"/>
        <v>#NUM!</v>
      </c>
      <c r="F282" s="3" t="e">
        <f t="shared" si="45"/>
        <v>#NUM!</v>
      </c>
      <c r="G282" s="12" t="e">
        <f t="shared" si="46"/>
        <v>#NUM!</v>
      </c>
      <c r="H282" s="28" t="e">
        <f>MAX(0,PODSUMOWANIE!$C$9)+'Kredyt po Refinansie'!H282</f>
        <v>#NUM!</v>
      </c>
      <c r="I282" s="3" t="e">
        <f t="shared" si="47"/>
        <v>#NUM!</v>
      </c>
      <c r="J282" s="3" t="e">
        <f t="shared" si="54"/>
        <v>#NUM!</v>
      </c>
      <c r="K282" s="5">
        <f t="shared" si="52"/>
        <v>273</v>
      </c>
      <c r="L282" s="3" t="e">
        <f t="shared" si="48"/>
        <v>#NUM!</v>
      </c>
      <c r="M282" s="12" t="e">
        <f t="shared" si="49"/>
        <v>#NUM!</v>
      </c>
      <c r="N282" s="24"/>
      <c r="O282" s="24"/>
      <c r="P282" s="24"/>
    </row>
    <row r="283" spans="2:16" x14ac:dyDescent="0.2">
      <c r="B283" s="13">
        <f t="shared" si="50"/>
        <v>53601</v>
      </c>
      <c r="C283" s="19">
        <f t="shared" si="44"/>
        <v>0</v>
      </c>
      <c r="D283" s="3" t="e">
        <f t="shared" si="51"/>
        <v>#NUM!</v>
      </c>
      <c r="E283" s="12" t="e">
        <f t="shared" si="53"/>
        <v>#NUM!</v>
      </c>
      <c r="F283" s="3" t="e">
        <f t="shared" si="45"/>
        <v>#NUM!</v>
      </c>
      <c r="G283" s="12" t="e">
        <f t="shared" si="46"/>
        <v>#NUM!</v>
      </c>
      <c r="H283" s="28" t="e">
        <f>MAX(0,PODSUMOWANIE!$C$9)+'Kredyt po Refinansie'!H283</f>
        <v>#NUM!</v>
      </c>
      <c r="I283" s="3" t="e">
        <f t="shared" si="47"/>
        <v>#NUM!</v>
      </c>
      <c r="J283" s="3" t="e">
        <f t="shared" si="54"/>
        <v>#NUM!</v>
      </c>
      <c r="K283" s="5">
        <f t="shared" si="52"/>
        <v>274</v>
      </c>
      <c r="L283" s="3" t="e">
        <f t="shared" si="48"/>
        <v>#NUM!</v>
      </c>
      <c r="M283" s="12" t="e">
        <f t="shared" si="49"/>
        <v>#NUM!</v>
      </c>
      <c r="N283" s="24"/>
      <c r="O283" s="24"/>
      <c r="P283" s="24"/>
    </row>
    <row r="284" spans="2:16" x14ac:dyDescent="0.2">
      <c r="B284" s="13">
        <f t="shared" si="50"/>
        <v>53632</v>
      </c>
      <c r="C284" s="19">
        <f t="shared" si="44"/>
        <v>0</v>
      </c>
      <c r="D284" s="3" t="e">
        <f t="shared" si="51"/>
        <v>#NUM!</v>
      </c>
      <c r="E284" s="12" t="e">
        <f t="shared" si="53"/>
        <v>#NUM!</v>
      </c>
      <c r="F284" s="3" t="e">
        <f t="shared" si="45"/>
        <v>#NUM!</v>
      </c>
      <c r="G284" s="12" t="e">
        <f t="shared" si="46"/>
        <v>#NUM!</v>
      </c>
      <c r="H284" s="28" t="e">
        <f>MAX(0,PODSUMOWANIE!$C$9)+'Kredyt po Refinansie'!H284</f>
        <v>#NUM!</v>
      </c>
      <c r="I284" s="3" t="e">
        <f t="shared" si="47"/>
        <v>#NUM!</v>
      </c>
      <c r="J284" s="3" t="e">
        <f t="shared" si="54"/>
        <v>#NUM!</v>
      </c>
      <c r="K284" s="5">
        <f t="shared" si="52"/>
        <v>275</v>
      </c>
      <c r="L284" s="3" t="e">
        <f t="shared" si="48"/>
        <v>#NUM!</v>
      </c>
      <c r="M284" s="12" t="e">
        <f t="shared" si="49"/>
        <v>#NUM!</v>
      </c>
      <c r="N284" s="24"/>
      <c r="O284" s="24"/>
      <c r="P284" s="24"/>
    </row>
    <row r="285" spans="2:16" x14ac:dyDescent="0.2">
      <c r="B285" s="13">
        <f t="shared" si="50"/>
        <v>53662</v>
      </c>
      <c r="C285" s="19">
        <f t="shared" si="44"/>
        <v>0</v>
      </c>
      <c r="D285" s="3" t="e">
        <f t="shared" si="51"/>
        <v>#NUM!</v>
      </c>
      <c r="E285" s="12" t="e">
        <f t="shared" si="53"/>
        <v>#NUM!</v>
      </c>
      <c r="F285" s="3" t="e">
        <f t="shared" si="45"/>
        <v>#NUM!</v>
      </c>
      <c r="G285" s="12" t="e">
        <f t="shared" si="46"/>
        <v>#NUM!</v>
      </c>
      <c r="H285" s="28" t="e">
        <f>MAX(0,PODSUMOWANIE!$C$9)+'Kredyt po Refinansie'!H285</f>
        <v>#NUM!</v>
      </c>
      <c r="I285" s="3" t="e">
        <f t="shared" si="47"/>
        <v>#NUM!</v>
      </c>
      <c r="J285" s="3" t="e">
        <f t="shared" si="54"/>
        <v>#NUM!</v>
      </c>
      <c r="K285" s="5">
        <f t="shared" si="52"/>
        <v>276</v>
      </c>
      <c r="L285" s="3" t="e">
        <f t="shared" si="48"/>
        <v>#NUM!</v>
      </c>
      <c r="M285" s="12" t="e">
        <f t="shared" si="49"/>
        <v>#NUM!</v>
      </c>
      <c r="N285" s="24"/>
      <c r="O285" s="24"/>
      <c r="P285" s="24"/>
    </row>
    <row r="286" spans="2:16" x14ac:dyDescent="0.2">
      <c r="B286" s="13">
        <f t="shared" si="50"/>
        <v>53693</v>
      </c>
      <c r="C286" s="19">
        <f t="shared" si="44"/>
        <v>0</v>
      </c>
      <c r="D286" s="3" t="e">
        <f t="shared" si="51"/>
        <v>#NUM!</v>
      </c>
      <c r="E286" s="12" t="e">
        <f t="shared" si="53"/>
        <v>#NUM!</v>
      </c>
      <c r="F286" s="3" t="e">
        <f t="shared" si="45"/>
        <v>#NUM!</v>
      </c>
      <c r="G286" s="12" t="e">
        <f t="shared" si="46"/>
        <v>#NUM!</v>
      </c>
      <c r="H286" s="28" t="e">
        <f>MAX(0,PODSUMOWANIE!$C$9)+'Kredyt po Refinansie'!H286</f>
        <v>#NUM!</v>
      </c>
      <c r="I286" s="3" t="e">
        <f t="shared" si="47"/>
        <v>#NUM!</v>
      </c>
      <c r="J286" s="3" t="e">
        <f t="shared" si="54"/>
        <v>#NUM!</v>
      </c>
      <c r="K286" s="5">
        <f t="shared" si="52"/>
        <v>277</v>
      </c>
      <c r="L286" s="3" t="e">
        <f t="shared" si="48"/>
        <v>#NUM!</v>
      </c>
      <c r="M286" s="12" t="e">
        <f t="shared" si="49"/>
        <v>#NUM!</v>
      </c>
      <c r="N286" s="24"/>
      <c r="O286" s="24"/>
      <c r="P286" s="24"/>
    </row>
    <row r="287" spans="2:16" x14ac:dyDescent="0.2">
      <c r="B287" s="13">
        <f t="shared" si="50"/>
        <v>53724</v>
      </c>
      <c r="C287" s="19">
        <f t="shared" si="44"/>
        <v>0</v>
      </c>
      <c r="D287" s="3" t="e">
        <f t="shared" si="51"/>
        <v>#NUM!</v>
      </c>
      <c r="E287" s="12" t="e">
        <f t="shared" si="53"/>
        <v>#NUM!</v>
      </c>
      <c r="F287" s="3" t="e">
        <f t="shared" si="45"/>
        <v>#NUM!</v>
      </c>
      <c r="G287" s="12" t="e">
        <f t="shared" si="46"/>
        <v>#NUM!</v>
      </c>
      <c r="H287" s="28" t="e">
        <f>MAX(0,PODSUMOWANIE!$C$9)+'Kredyt po Refinansie'!H287</f>
        <v>#NUM!</v>
      </c>
      <c r="I287" s="3" t="e">
        <f t="shared" si="47"/>
        <v>#NUM!</v>
      </c>
      <c r="J287" s="3" t="e">
        <f t="shared" si="54"/>
        <v>#NUM!</v>
      </c>
      <c r="K287" s="5">
        <f t="shared" si="52"/>
        <v>278</v>
      </c>
      <c r="L287" s="3" t="e">
        <f t="shared" si="48"/>
        <v>#NUM!</v>
      </c>
      <c r="M287" s="12" t="e">
        <f t="shared" si="49"/>
        <v>#NUM!</v>
      </c>
      <c r="N287" s="24"/>
      <c r="O287" s="24"/>
      <c r="P287" s="24"/>
    </row>
    <row r="288" spans="2:16" x14ac:dyDescent="0.2">
      <c r="B288" s="13">
        <f t="shared" si="50"/>
        <v>53752</v>
      </c>
      <c r="C288" s="19">
        <f t="shared" si="44"/>
        <v>0</v>
      </c>
      <c r="D288" s="3" t="e">
        <f t="shared" si="51"/>
        <v>#NUM!</v>
      </c>
      <c r="E288" s="12" t="e">
        <f t="shared" si="53"/>
        <v>#NUM!</v>
      </c>
      <c r="F288" s="3" t="e">
        <f t="shared" si="45"/>
        <v>#NUM!</v>
      </c>
      <c r="G288" s="12" t="e">
        <f t="shared" si="46"/>
        <v>#NUM!</v>
      </c>
      <c r="H288" s="28" t="e">
        <f>MAX(0,PODSUMOWANIE!$C$9)+'Kredyt po Refinansie'!H288</f>
        <v>#NUM!</v>
      </c>
      <c r="I288" s="3" t="e">
        <f t="shared" si="47"/>
        <v>#NUM!</v>
      </c>
      <c r="J288" s="3" t="e">
        <f t="shared" si="54"/>
        <v>#NUM!</v>
      </c>
      <c r="K288" s="5">
        <f t="shared" si="52"/>
        <v>279</v>
      </c>
      <c r="L288" s="3" t="e">
        <f t="shared" si="48"/>
        <v>#NUM!</v>
      </c>
      <c r="M288" s="12" t="e">
        <f t="shared" si="49"/>
        <v>#NUM!</v>
      </c>
      <c r="N288" s="24"/>
      <c r="O288" s="24"/>
      <c r="P288" s="24"/>
    </row>
    <row r="289" spans="2:16" x14ac:dyDescent="0.2">
      <c r="B289" s="13">
        <f t="shared" si="50"/>
        <v>53783</v>
      </c>
      <c r="C289" s="19">
        <f t="shared" si="44"/>
        <v>0</v>
      </c>
      <c r="D289" s="3" t="e">
        <f t="shared" si="51"/>
        <v>#NUM!</v>
      </c>
      <c r="E289" s="12" t="e">
        <f t="shared" si="53"/>
        <v>#NUM!</v>
      </c>
      <c r="F289" s="3" t="e">
        <f t="shared" si="45"/>
        <v>#NUM!</v>
      </c>
      <c r="G289" s="12" t="e">
        <f t="shared" si="46"/>
        <v>#NUM!</v>
      </c>
      <c r="H289" s="28" t="e">
        <f>MAX(0,PODSUMOWANIE!$C$9)+'Kredyt po Refinansie'!H289</f>
        <v>#NUM!</v>
      </c>
      <c r="I289" s="3" t="e">
        <f t="shared" si="47"/>
        <v>#NUM!</v>
      </c>
      <c r="J289" s="3" t="e">
        <f t="shared" si="54"/>
        <v>#NUM!</v>
      </c>
      <c r="K289" s="5">
        <f t="shared" si="52"/>
        <v>280</v>
      </c>
      <c r="L289" s="3" t="e">
        <f t="shared" si="48"/>
        <v>#NUM!</v>
      </c>
      <c r="M289" s="12" t="e">
        <f t="shared" si="49"/>
        <v>#NUM!</v>
      </c>
      <c r="N289" s="24"/>
      <c r="O289" s="24"/>
      <c r="P289" s="24"/>
    </row>
    <row r="290" spans="2:16" x14ac:dyDescent="0.2">
      <c r="B290" s="13">
        <f t="shared" si="50"/>
        <v>53813</v>
      </c>
      <c r="C290" s="19">
        <f t="shared" si="44"/>
        <v>0</v>
      </c>
      <c r="D290" s="3" t="e">
        <f t="shared" si="51"/>
        <v>#NUM!</v>
      </c>
      <c r="E290" s="12" t="e">
        <f t="shared" si="53"/>
        <v>#NUM!</v>
      </c>
      <c r="F290" s="3" t="e">
        <f t="shared" si="45"/>
        <v>#NUM!</v>
      </c>
      <c r="G290" s="12" t="e">
        <f t="shared" si="46"/>
        <v>#NUM!</v>
      </c>
      <c r="H290" s="28" t="e">
        <f>MAX(0,PODSUMOWANIE!$C$9)+'Kredyt po Refinansie'!H290</f>
        <v>#NUM!</v>
      </c>
      <c r="I290" s="3" t="e">
        <f t="shared" si="47"/>
        <v>#NUM!</v>
      </c>
      <c r="J290" s="3" t="e">
        <f t="shared" si="54"/>
        <v>#NUM!</v>
      </c>
      <c r="K290" s="5">
        <f t="shared" si="52"/>
        <v>281</v>
      </c>
      <c r="L290" s="3" t="e">
        <f t="shared" si="48"/>
        <v>#NUM!</v>
      </c>
      <c r="M290" s="12" t="e">
        <f t="shared" si="49"/>
        <v>#NUM!</v>
      </c>
      <c r="N290" s="24"/>
      <c r="O290" s="24"/>
      <c r="P290" s="24"/>
    </row>
    <row r="291" spans="2:16" x14ac:dyDescent="0.2">
      <c r="B291" s="13">
        <f t="shared" si="50"/>
        <v>53844</v>
      </c>
      <c r="C291" s="19">
        <f t="shared" si="44"/>
        <v>0</v>
      </c>
      <c r="D291" s="3" t="e">
        <f t="shared" si="51"/>
        <v>#NUM!</v>
      </c>
      <c r="E291" s="12" t="e">
        <f t="shared" si="53"/>
        <v>#NUM!</v>
      </c>
      <c r="F291" s="3" t="e">
        <f t="shared" si="45"/>
        <v>#NUM!</v>
      </c>
      <c r="G291" s="12" t="e">
        <f t="shared" si="46"/>
        <v>#NUM!</v>
      </c>
      <c r="H291" s="28" t="e">
        <f>MAX(0,PODSUMOWANIE!$C$9)+'Kredyt po Refinansie'!H291</f>
        <v>#NUM!</v>
      </c>
      <c r="I291" s="3" t="e">
        <f t="shared" si="47"/>
        <v>#NUM!</v>
      </c>
      <c r="J291" s="3" t="e">
        <f t="shared" si="54"/>
        <v>#NUM!</v>
      </c>
      <c r="K291" s="5">
        <f t="shared" si="52"/>
        <v>282</v>
      </c>
      <c r="L291" s="3" t="e">
        <f t="shared" si="48"/>
        <v>#NUM!</v>
      </c>
      <c r="M291" s="12" t="e">
        <f t="shared" si="49"/>
        <v>#NUM!</v>
      </c>
      <c r="N291" s="24"/>
      <c r="O291" s="24"/>
      <c r="P291" s="24"/>
    </row>
    <row r="292" spans="2:16" x14ac:dyDescent="0.2">
      <c r="B292" s="13">
        <f t="shared" si="50"/>
        <v>53874</v>
      </c>
      <c r="C292" s="19">
        <f t="shared" si="44"/>
        <v>0</v>
      </c>
      <c r="D292" s="3" t="e">
        <f t="shared" si="51"/>
        <v>#NUM!</v>
      </c>
      <c r="E292" s="12" t="e">
        <f t="shared" si="53"/>
        <v>#NUM!</v>
      </c>
      <c r="F292" s="3" t="e">
        <f t="shared" si="45"/>
        <v>#NUM!</v>
      </c>
      <c r="G292" s="12" t="e">
        <f t="shared" si="46"/>
        <v>#NUM!</v>
      </c>
      <c r="H292" s="28" t="e">
        <f>MAX(0,PODSUMOWANIE!$C$9)+'Kredyt po Refinansie'!H292</f>
        <v>#NUM!</v>
      </c>
      <c r="I292" s="3" t="e">
        <f t="shared" si="47"/>
        <v>#NUM!</v>
      </c>
      <c r="J292" s="3" t="e">
        <f t="shared" si="54"/>
        <v>#NUM!</v>
      </c>
      <c r="K292" s="5">
        <f t="shared" si="52"/>
        <v>283</v>
      </c>
      <c r="L292" s="3" t="e">
        <f t="shared" si="48"/>
        <v>#NUM!</v>
      </c>
      <c r="M292" s="12" t="e">
        <f t="shared" si="49"/>
        <v>#NUM!</v>
      </c>
      <c r="N292" s="24"/>
      <c r="O292" s="24"/>
      <c r="P292" s="24"/>
    </row>
    <row r="293" spans="2:16" x14ac:dyDescent="0.2">
      <c r="B293" s="13">
        <f t="shared" si="50"/>
        <v>53905</v>
      </c>
      <c r="C293" s="19">
        <f t="shared" si="44"/>
        <v>0</v>
      </c>
      <c r="D293" s="3" t="e">
        <f t="shared" si="51"/>
        <v>#NUM!</v>
      </c>
      <c r="E293" s="12" t="e">
        <f t="shared" si="53"/>
        <v>#NUM!</v>
      </c>
      <c r="F293" s="3" t="e">
        <f t="shared" si="45"/>
        <v>#NUM!</v>
      </c>
      <c r="G293" s="12" t="e">
        <f t="shared" si="46"/>
        <v>#NUM!</v>
      </c>
      <c r="H293" s="28" t="e">
        <f>MAX(0,PODSUMOWANIE!$C$9)+'Kredyt po Refinansie'!H293</f>
        <v>#NUM!</v>
      </c>
      <c r="I293" s="3" t="e">
        <f t="shared" si="47"/>
        <v>#NUM!</v>
      </c>
      <c r="J293" s="3" t="e">
        <f t="shared" si="54"/>
        <v>#NUM!</v>
      </c>
      <c r="K293" s="5">
        <f t="shared" si="52"/>
        <v>284</v>
      </c>
      <c r="L293" s="3" t="e">
        <f t="shared" si="48"/>
        <v>#NUM!</v>
      </c>
      <c r="M293" s="12" t="e">
        <f t="shared" si="49"/>
        <v>#NUM!</v>
      </c>
      <c r="N293" s="24"/>
      <c r="O293" s="24"/>
      <c r="P293" s="24"/>
    </row>
    <row r="294" spans="2:16" x14ac:dyDescent="0.2">
      <c r="B294" s="13">
        <f t="shared" si="50"/>
        <v>53936</v>
      </c>
      <c r="C294" s="19">
        <f t="shared" si="44"/>
        <v>0</v>
      </c>
      <c r="D294" s="3" t="e">
        <f t="shared" si="51"/>
        <v>#NUM!</v>
      </c>
      <c r="E294" s="12" t="e">
        <f t="shared" si="53"/>
        <v>#NUM!</v>
      </c>
      <c r="F294" s="3" t="e">
        <f t="shared" si="45"/>
        <v>#NUM!</v>
      </c>
      <c r="G294" s="12" t="e">
        <f t="shared" si="46"/>
        <v>#NUM!</v>
      </c>
      <c r="H294" s="28" t="e">
        <f>MAX(0,PODSUMOWANIE!$C$9)+'Kredyt po Refinansie'!H294</f>
        <v>#NUM!</v>
      </c>
      <c r="I294" s="3" t="e">
        <f t="shared" si="47"/>
        <v>#NUM!</v>
      </c>
      <c r="J294" s="3" t="e">
        <f t="shared" si="54"/>
        <v>#NUM!</v>
      </c>
      <c r="K294" s="5">
        <f t="shared" si="52"/>
        <v>285</v>
      </c>
      <c r="L294" s="3" t="e">
        <f t="shared" si="48"/>
        <v>#NUM!</v>
      </c>
      <c r="M294" s="12" t="e">
        <f t="shared" si="49"/>
        <v>#NUM!</v>
      </c>
      <c r="N294" s="24"/>
      <c r="O294" s="24"/>
      <c r="P294" s="24"/>
    </row>
    <row r="295" spans="2:16" x14ac:dyDescent="0.2">
      <c r="B295" s="13">
        <f t="shared" si="50"/>
        <v>53966</v>
      </c>
      <c r="C295" s="19">
        <f t="shared" si="44"/>
        <v>0</v>
      </c>
      <c r="D295" s="3" t="e">
        <f t="shared" si="51"/>
        <v>#NUM!</v>
      </c>
      <c r="E295" s="12" t="e">
        <f t="shared" si="53"/>
        <v>#NUM!</v>
      </c>
      <c r="F295" s="3" t="e">
        <f t="shared" si="45"/>
        <v>#NUM!</v>
      </c>
      <c r="G295" s="12" t="e">
        <f t="shared" si="46"/>
        <v>#NUM!</v>
      </c>
      <c r="H295" s="28" t="e">
        <f>MAX(0,PODSUMOWANIE!$C$9)+'Kredyt po Refinansie'!H295</f>
        <v>#NUM!</v>
      </c>
      <c r="I295" s="3" t="e">
        <f t="shared" si="47"/>
        <v>#NUM!</v>
      </c>
      <c r="J295" s="3" t="e">
        <f t="shared" si="54"/>
        <v>#NUM!</v>
      </c>
      <c r="K295" s="5">
        <f t="shared" si="52"/>
        <v>286</v>
      </c>
      <c r="L295" s="3" t="e">
        <f t="shared" si="48"/>
        <v>#NUM!</v>
      </c>
      <c r="M295" s="12" t="e">
        <f t="shared" si="49"/>
        <v>#NUM!</v>
      </c>
      <c r="N295" s="24"/>
      <c r="O295" s="24"/>
      <c r="P295" s="24"/>
    </row>
    <row r="296" spans="2:16" x14ac:dyDescent="0.2">
      <c r="B296" s="13">
        <f t="shared" si="50"/>
        <v>53997</v>
      </c>
      <c r="C296" s="19">
        <f t="shared" si="44"/>
        <v>0</v>
      </c>
      <c r="D296" s="3" t="e">
        <f t="shared" si="51"/>
        <v>#NUM!</v>
      </c>
      <c r="E296" s="12" t="e">
        <f t="shared" si="53"/>
        <v>#NUM!</v>
      </c>
      <c r="F296" s="3" t="e">
        <f t="shared" si="45"/>
        <v>#NUM!</v>
      </c>
      <c r="G296" s="12" t="e">
        <f t="shared" si="46"/>
        <v>#NUM!</v>
      </c>
      <c r="H296" s="28" t="e">
        <f>MAX(0,PODSUMOWANIE!$C$9)+'Kredyt po Refinansie'!H296</f>
        <v>#NUM!</v>
      </c>
      <c r="I296" s="3" t="e">
        <f t="shared" si="47"/>
        <v>#NUM!</v>
      </c>
      <c r="J296" s="3" t="e">
        <f t="shared" si="54"/>
        <v>#NUM!</v>
      </c>
      <c r="K296" s="5">
        <f t="shared" si="52"/>
        <v>287</v>
      </c>
      <c r="L296" s="3" t="e">
        <f t="shared" si="48"/>
        <v>#NUM!</v>
      </c>
      <c r="M296" s="12" t="e">
        <f t="shared" si="49"/>
        <v>#NUM!</v>
      </c>
      <c r="N296" s="24"/>
      <c r="O296" s="24"/>
      <c r="P296" s="24"/>
    </row>
    <row r="297" spans="2:16" x14ac:dyDescent="0.2">
      <c r="B297" s="13">
        <f t="shared" si="50"/>
        <v>54027</v>
      </c>
      <c r="C297" s="19">
        <f t="shared" si="44"/>
        <v>0</v>
      </c>
      <c r="D297" s="3" t="e">
        <f t="shared" si="51"/>
        <v>#NUM!</v>
      </c>
      <c r="E297" s="12" t="e">
        <f t="shared" si="53"/>
        <v>#NUM!</v>
      </c>
      <c r="F297" s="3" t="e">
        <f t="shared" si="45"/>
        <v>#NUM!</v>
      </c>
      <c r="G297" s="12" t="e">
        <f t="shared" si="46"/>
        <v>#NUM!</v>
      </c>
      <c r="H297" s="28" t="e">
        <f>MAX(0,PODSUMOWANIE!$C$9)+'Kredyt po Refinansie'!H297</f>
        <v>#NUM!</v>
      </c>
      <c r="I297" s="3" t="e">
        <f t="shared" si="47"/>
        <v>#NUM!</v>
      </c>
      <c r="J297" s="3" t="e">
        <f t="shared" si="54"/>
        <v>#NUM!</v>
      </c>
      <c r="K297" s="5">
        <f t="shared" si="52"/>
        <v>288</v>
      </c>
      <c r="L297" s="3" t="e">
        <f t="shared" si="48"/>
        <v>#NUM!</v>
      </c>
      <c r="M297" s="12" t="e">
        <f t="shared" si="49"/>
        <v>#NUM!</v>
      </c>
      <c r="N297" s="24"/>
      <c r="O297" s="24"/>
      <c r="P297" s="24"/>
    </row>
    <row r="298" spans="2:16" x14ac:dyDescent="0.2">
      <c r="B298" s="13">
        <f t="shared" si="50"/>
        <v>54058</v>
      </c>
      <c r="C298" s="19">
        <f t="shared" si="44"/>
        <v>0</v>
      </c>
      <c r="D298" s="3" t="e">
        <f t="shared" si="51"/>
        <v>#NUM!</v>
      </c>
      <c r="E298" s="12" t="e">
        <f t="shared" si="53"/>
        <v>#NUM!</v>
      </c>
      <c r="F298" s="3" t="e">
        <f t="shared" si="45"/>
        <v>#NUM!</v>
      </c>
      <c r="G298" s="12" t="e">
        <f t="shared" si="46"/>
        <v>#NUM!</v>
      </c>
      <c r="H298" s="28" t="e">
        <f>MAX(0,PODSUMOWANIE!$C$9)+'Kredyt po Refinansie'!H298</f>
        <v>#NUM!</v>
      </c>
      <c r="I298" s="3" t="e">
        <f t="shared" si="47"/>
        <v>#NUM!</v>
      </c>
      <c r="J298" s="3" t="e">
        <f t="shared" si="54"/>
        <v>#NUM!</v>
      </c>
      <c r="K298" s="5">
        <f t="shared" si="52"/>
        <v>289</v>
      </c>
      <c r="L298" s="3" t="e">
        <f t="shared" si="48"/>
        <v>#NUM!</v>
      </c>
      <c r="M298" s="12" t="e">
        <f t="shared" si="49"/>
        <v>#NUM!</v>
      </c>
      <c r="N298" s="24"/>
      <c r="O298" s="24"/>
      <c r="P298" s="24"/>
    </row>
    <row r="299" spans="2:16" x14ac:dyDescent="0.2">
      <c r="B299" s="13">
        <f t="shared" si="50"/>
        <v>54089</v>
      </c>
      <c r="C299" s="19">
        <f t="shared" si="44"/>
        <v>0</v>
      </c>
      <c r="D299" s="3" t="e">
        <f t="shared" si="51"/>
        <v>#NUM!</v>
      </c>
      <c r="E299" s="12" t="e">
        <f t="shared" si="53"/>
        <v>#NUM!</v>
      </c>
      <c r="F299" s="3" t="e">
        <f t="shared" si="45"/>
        <v>#NUM!</v>
      </c>
      <c r="G299" s="12" t="e">
        <f t="shared" si="46"/>
        <v>#NUM!</v>
      </c>
      <c r="H299" s="28" t="e">
        <f>MAX(0,PODSUMOWANIE!$C$9)+'Kredyt po Refinansie'!H299</f>
        <v>#NUM!</v>
      </c>
      <c r="I299" s="3" t="e">
        <f t="shared" si="47"/>
        <v>#NUM!</v>
      </c>
      <c r="J299" s="3" t="e">
        <f t="shared" si="54"/>
        <v>#NUM!</v>
      </c>
      <c r="K299" s="5">
        <f t="shared" si="52"/>
        <v>290</v>
      </c>
      <c r="L299" s="3" t="e">
        <f t="shared" si="48"/>
        <v>#NUM!</v>
      </c>
      <c r="M299" s="12" t="e">
        <f t="shared" si="49"/>
        <v>#NUM!</v>
      </c>
      <c r="N299" s="24"/>
      <c r="O299" s="24"/>
      <c r="P299" s="24"/>
    </row>
    <row r="300" spans="2:16" x14ac:dyDescent="0.2">
      <c r="B300" s="13">
        <f t="shared" si="50"/>
        <v>54118</v>
      </c>
      <c r="C300" s="19">
        <f t="shared" si="44"/>
        <v>0</v>
      </c>
      <c r="D300" s="3" t="e">
        <f t="shared" si="51"/>
        <v>#NUM!</v>
      </c>
      <c r="E300" s="12" t="e">
        <f t="shared" si="53"/>
        <v>#NUM!</v>
      </c>
      <c r="F300" s="3" t="e">
        <f t="shared" si="45"/>
        <v>#NUM!</v>
      </c>
      <c r="G300" s="12" t="e">
        <f t="shared" si="46"/>
        <v>#NUM!</v>
      </c>
      <c r="H300" s="28" t="e">
        <f>MAX(0,PODSUMOWANIE!$C$9)+'Kredyt po Refinansie'!H300</f>
        <v>#NUM!</v>
      </c>
      <c r="I300" s="3" t="e">
        <f t="shared" si="47"/>
        <v>#NUM!</v>
      </c>
      <c r="J300" s="3" t="e">
        <f t="shared" si="54"/>
        <v>#NUM!</v>
      </c>
      <c r="K300" s="5">
        <f t="shared" si="52"/>
        <v>291</v>
      </c>
      <c r="L300" s="3" t="e">
        <f t="shared" si="48"/>
        <v>#NUM!</v>
      </c>
      <c r="M300" s="12" t="e">
        <f t="shared" si="49"/>
        <v>#NUM!</v>
      </c>
      <c r="N300" s="24"/>
      <c r="O300" s="24"/>
      <c r="P300" s="24"/>
    </row>
    <row r="301" spans="2:16" x14ac:dyDescent="0.2">
      <c r="B301" s="13">
        <f t="shared" si="50"/>
        <v>54149</v>
      </c>
      <c r="C301" s="19">
        <f t="shared" si="44"/>
        <v>0</v>
      </c>
      <c r="D301" s="3" t="e">
        <f t="shared" si="51"/>
        <v>#NUM!</v>
      </c>
      <c r="E301" s="12" t="e">
        <f t="shared" si="53"/>
        <v>#NUM!</v>
      </c>
      <c r="F301" s="3" t="e">
        <f t="shared" si="45"/>
        <v>#NUM!</v>
      </c>
      <c r="G301" s="12" t="e">
        <f t="shared" si="46"/>
        <v>#NUM!</v>
      </c>
      <c r="H301" s="28" t="e">
        <f>MAX(0,PODSUMOWANIE!$C$9)+'Kredyt po Refinansie'!H301</f>
        <v>#NUM!</v>
      </c>
      <c r="I301" s="3" t="e">
        <f t="shared" si="47"/>
        <v>#NUM!</v>
      </c>
      <c r="J301" s="3" t="e">
        <f t="shared" si="54"/>
        <v>#NUM!</v>
      </c>
      <c r="K301" s="5">
        <f t="shared" si="52"/>
        <v>292</v>
      </c>
      <c r="L301" s="3" t="e">
        <f t="shared" si="48"/>
        <v>#NUM!</v>
      </c>
      <c r="M301" s="12" t="e">
        <f t="shared" si="49"/>
        <v>#NUM!</v>
      </c>
      <c r="N301" s="24"/>
      <c r="O301" s="24"/>
      <c r="P301" s="24"/>
    </row>
    <row r="302" spans="2:16" x14ac:dyDescent="0.2">
      <c r="B302" s="13">
        <f t="shared" si="50"/>
        <v>54179</v>
      </c>
      <c r="C302" s="19">
        <f t="shared" si="44"/>
        <v>0</v>
      </c>
      <c r="D302" s="3" t="e">
        <f t="shared" si="51"/>
        <v>#NUM!</v>
      </c>
      <c r="E302" s="12" t="e">
        <f t="shared" si="53"/>
        <v>#NUM!</v>
      </c>
      <c r="F302" s="3" t="e">
        <f t="shared" si="45"/>
        <v>#NUM!</v>
      </c>
      <c r="G302" s="12" t="e">
        <f t="shared" si="46"/>
        <v>#NUM!</v>
      </c>
      <c r="H302" s="28" t="e">
        <f>MAX(0,PODSUMOWANIE!$C$9)+'Kredyt po Refinansie'!H302</f>
        <v>#NUM!</v>
      </c>
      <c r="I302" s="3" t="e">
        <f t="shared" si="47"/>
        <v>#NUM!</v>
      </c>
      <c r="J302" s="3" t="e">
        <f t="shared" si="54"/>
        <v>#NUM!</v>
      </c>
      <c r="K302" s="5">
        <f t="shared" si="52"/>
        <v>293</v>
      </c>
      <c r="L302" s="3" t="e">
        <f t="shared" si="48"/>
        <v>#NUM!</v>
      </c>
      <c r="M302" s="12" t="e">
        <f t="shared" si="49"/>
        <v>#NUM!</v>
      </c>
      <c r="N302" s="24"/>
      <c r="O302" s="24"/>
      <c r="P302" s="24"/>
    </row>
    <row r="303" spans="2:16" x14ac:dyDescent="0.2">
      <c r="B303" s="13">
        <f t="shared" si="50"/>
        <v>54210</v>
      </c>
      <c r="C303" s="19">
        <f t="shared" si="44"/>
        <v>0</v>
      </c>
      <c r="D303" s="3" t="e">
        <f t="shared" si="51"/>
        <v>#NUM!</v>
      </c>
      <c r="E303" s="12" t="e">
        <f t="shared" si="53"/>
        <v>#NUM!</v>
      </c>
      <c r="F303" s="3" t="e">
        <f t="shared" si="45"/>
        <v>#NUM!</v>
      </c>
      <c r="G303" s="12" t="e">
        <f t="shared" si="46"/>
        <v>#NUM!</v>
      </c>
      <c r="H303" s="28" t="e">
        <f>MAX(0,PODSUMOWANIE!$C$9)+'Kredyt po Refinansie'!H303</f>
        <v>#NUM!</v>
      </c>
      <c r="I303" s="3" t="e">
        <f t="shared" si="47"/>
        <v>#NUM!</v>
      </c>
      <c r="J303" s="3" t="e">
        <f t="shared" si="54"/>
        <v>#NUM!</v>
      </c>
      <c r="K303" s="5">
        <f t="shared" si="52"/>
        <v>294</v>
      </c>
      <c r="L303" s="3" t="e">
        <f t="shared" si="48"/>
        <v>#NUM!</v>
      </c>
      <c r="M303" s="12" t="e">
        <f t="shared" si="49"/>
        <v>#NUM!</v>
      </c>
      <c r="N303" s="24"/>
      <c r="O303" s="24"/>
      <c r="P303" s="24"/>
    </row>
    <row r="304" spans="2:16" x14ac:dyDescent="0.2">
      <c r="B304" s="13">
        <f t="shared" si="50"/>
        <v>54240</v>
      </c>
      <c r="C304" s="19">
        <f t="shared" si="44"/>
        <v>0</v>
      </c>
      <c r="D304" s="3" t="e">
        <f t="shared" si="51"/>
        <v>#NUM!</v>
      </c>
      <c r="E304" s="12" t="e">
        <f t="shared" si="53"/>
        <v>#NUM!</v>
      </c>
      <c r="F304" s="3" t="e">
        <f t="shared" si="45"/>
        <v>#NUM!</v>
      </c>
      <c r="G304" s="12" t="e">
        <f t="shared" si="46"/>
        <v>#NUM!</v>
      </c>
      <c r="H304" s="28" t="e">
        <f>MAX(0,PODSUMOWANIE!$C$9)+'Kredyt po Refinansie'!H304</f>
        <v>#NUM!</v>
      </c>
      <c r="I304" s="3" t="e">
        <f t="shared" si="47"/>
        <v>#NUM!</v>
      </c>
      <c r="J304" s="3" t="e">
        <f t="shared" si="54"/>
        <v>#NUM!</v>
      </c>
      <c r="K304" s="5">
        <f t="shared" si="52"/>
        <v>295</v>
      </c>
      <c r="L304" s="3" t="e">
        <f t="shared" si="48"/>
        <v>#NUM!</v>
      </c>
      <c r="M304" s="12" t="e">
        <f t="shared" si="49"/>
        <v>#NUM!</v>
      </c>
      <c r="N304" s="24"/>
      <c r="O304" s="24"/>
      <c r="P304" s="24"/>
    </row>
    <row r="305" spans="2:16" x14ac:dyDescent="0.2">
      <c r="B305" s="13">
        <f t="shared" si="50"/>
        <v>54271</v>
      </c>
      <c r="C305" s="19">
        <f t="shared" si="44"/>
        <v>0</v>
      </c>
      <c r="D305" s="3" t="e">
        <f t="shared" si="51"/>
        <v>#NUM!</v>
      </c>
      <c r="E305" s="12" t="e">
        <f t="shared" si="53"/>
        <v>#NUM!</v>
      </c>
      <c r="F305" s="3" t="e">
        <f t="shared" si="45"/>
        <v>#NUM!</v>
      </c>
      <c r="G305" s="12" t="e">
        <f t="shared" si="46"/>
        <v>#NUM!</v>
      </c>
      <c r="H305" s="28" t="e">
        <f>MAX(0,PODSUMOWANIE!$C$9)+'Kredyt po Refinansie'!H305</f>
        <v>#NUM!</v>
      </c>
      <c r="I305" s="3" t="e">
        <f t="shared" si="47"/>
        <v>#NUM!</v>
      </c>
      <c r="J305" s="3" t="e">
        <f t="shared" si="54"/>
        <v>#NUM!</v>
      </c>
      <c r="K305" s="5">
        <f t="shared" si="52"/>
        <v>296</v>
      </c>
      <c r="L305" s="3" t="e">
        <f t="shared" si="48"/>
        <v>#NUM!</v>
      </c>
      <c r="M305" s="12" t="e">
        <f t="shared" si="49"/>
        <v>#NUM!</v>
      </c>
      <c r="N305" s="24"/>
      <c r="O305" s="24"/>
      <c r="P305" s="24"/>
    </row>
    <row r="306" spans="2:16" x14ac:dyDescent="0.2">
      <c r="B306" s="13">
        <f t="shared" si="50"/>
        <v>54302</v>
      </c>
      <c r="C306" s="19">
        <f t="shared" si="44"/>
        <v>0</v>
      </c>
      <c r="D306" s="3" t="e">
        <f t="shared" si="51"/>
        <v>#NUM!</v>
      </c>
      <c r="E306" s="12" t="e">
        <f t="shared" si="53"/>
        <v>#NUM!</v>
      </c>
      <c r="F306" s="3" t="e">
        <f t="shared" si="45"/>
        <v>#NUM!</v>
      </c>
      <c r="G306" s="12" t="e">
        <f t="shared" si="46"/>
        <v>#NUM!</v>
      </c>
      <c r="H306" s="28" t="e">
        <f>MAX(0,PODSUMOWANIE!$C$9)+'Kredyt po Refinansie'!H306</f>
        <v>#NUM!</v>
      </c>
      <c r="I306" s="3" t="e">
        <f t="shared" si="47"/>
        <v>#NUM!</v>
      </c>
      <c r="J306" s="3" t="e">
        <f t="shared" si="54"/>
        <v>#NUM!</v>
      </c>
      <c r="K306" s="5">
        <f t="shared" si="52"/>
        <v>297</v>
      </c>
      <c r="L306" s="3" t="e">
        <f t="shared" si="48"/>
        <v>#NUM!</v>
      </c>
      <c r="M306" s="12" t="e">
        <f t="shared" si="49"/>
        <v>#NUM!</v>
      </c>
      <c r="N306" s="24"/>
      <c r="O306" s="24"/>
      <c r="P306" s="24"/>
    </row>
    <row r="307" spans="2:16" x14ac:dyDescent="0.2">
      <c r="B307" s="13">
        <f t="shared" si="50"/>
        <v>54332</v>
      </c>
      <c r="C307" s="19">
        <f t="shared" si="44"/>
        <v>0</v>
      </c>
      <c r="D307" s="3" t="e">
        <f t="shared" si="51"/>
        <v>#NUM!</v>
      </c>
      <c r="E307" s="12" t="e">
        <f t="shared" si="53"/>
        <v>#NUM!</v>
      </c>
      <c r="F307" s="3" t="e">
        <f t="shared" si="45"/>
        <v>#NUM!</v>
      </c>
      <c r="G307" s="12" t="e">
        <f t="shared" si="46"/>
        <v>#NUM!</v>
      </c>
      <c r="H307" s="28" t="e">
        <f>MAX(0,PODSUMOWANIE!$C$9)+'Kredyt po Refinansie'!H307</f>
        <v>#NUM!</v>
      </c>
      <c r="I307" s="3" t="e">
        <f t="shared" si="47"/>
        <v>#NUM!</v>
      </c>
      <c r="J307" s="3" t="e">
        <f t="shared" si="54"/>
        <v>#NUM!</v>
      </c>
      <c r="K307" s="5">
        <f t="shared" si="52"/>
        <v>298</v>
      </c>
      <c r="L307" s="3" t="e">
        <f t="shared" si="48"/>
        <v>#NUM!</v>
      </c>
      <c r="M307" s="12" t="e">
        <f t="shared" si="49"/>
        <v>#NUM!</v>
      </c>
      <c r="N307" s="24"/>
      <c r="O307" s="24"/>
      <c r="P307" s="24"/>
    </row>
    <row r="308" spans="2:16" x14ac:dyDescent="0.2">
      <c r="B308" s="13">
        <f t="shared" si="50"/>
        <v>54363</v>
      </c>
      <c r="C308" s="19">
        <f t="shared" si="44"/>
        <v>0</v>
      </c>
      <c r="D308" s="3" t="e">
        <f t="shared" si="51"/>
        <v>#NUM!</v>
      </c>
      <c r="E308" s="12" t="e">
        <f t="shared" si="53"/>
        <v>#NUM!</v>
      </c>
      <c r="F308" s="3" t="e">
        <f t="shared" si="45"/>
        <v>#NUM!</v>
      </c>
      <c r="G308" s="12" t="e">
        <f t="shared" si="46"/>
        <v>#NUM!</v>
      </c>
      <c r="H308" s="28" t="e">
        <f>MAX(0,PODSUMOWANIE!$C$9)+'Kredyt po Refinansie'!H308</f>
        <v>#NUM!</v>
      </c>
      <c r="I308" s="3" t="e">
        <f t="shared" si="47"/>
        <v>#NUM!</v>
      </c>
      <c r="J308" s="3" t="e">
        <f t="shared" si="54"/>
        <v>#NUM!</v>
      </c>
      <c r="K308" s="5">
        <f t="shared" si="52"/>
        <v>299</v>
      </c>
      <c r="L308" s="3" t="e">
        <f t="shared" si="48"/>
        <v>#NUM!</v>
      </c>
      <c r="M308" s="12" t="e">
        <f t="shared" si="49"/>
        <v>#NUM!</v>
      </c>
      <c r="N308" s="24"/>
      <c r="O308" s="24"/>
      <c r="P308" s="24"/>
    </row>
    <row r="309" spans="2:16" x14ac:dyDescent="0.2">
      <c r="B309" s="13">
        <f t="shared" si="50"/>
        <v>54393</v>
      </c>
      <c r="C309" s="19">
        <f t="shared" si="44"/>
        <v>0</v>
      </c>
      <c r="D309" s="3" t="e">
        <f t="shared" si="51"/>
        <v>#NUM!</v>
      </c>
      <c r="E309" s="12" t="e">
        <f t="shared" si="53"/>
        <v>#NUM!</v>
      </c>
      <c r="F309" s="3" t="e">
        <f t="shared" si="45"/>
        <v>#NUM!</v>
      </c>
      <c r="G309" s="12" t="e">
        <f t="shared" si="46"/>
        <v>#NUM!</v>
      </c>
      <c r="H309" s="28" t="e">
        <f>MAX(0,PODSUMOWANIE!$C$9)+'Kredyt po Refinansie'!H309</f>
        <v>#NUM!</v>
      </c>
      <c r="I309" s="3" t="e">
        <f t="shared" si="47"/>
        <v>#NUM!</v>
      </c>
      <c r="J309" s="3" t="e">
        <f t="shared" si="54"/>
        <v>#NUM!</v>
      </c>
      <c r="K309" s="5">
        <f t="shared" si="52"/>
        <v>300</v>
      </c>
      <c r="L309" s="3" t="e">
        <f t="shared" si="48"/>
        <v>#NUM!</v>
      </c>
      <c r="M309" s="12" t="e">
        <f t="shared" si="49"/>
        <v>#NUM!</v>
      </c>
      <c r="N309" s="24"/>
      <c r="O309" s="24"/>
      <c r="P309" s="24"/>
    </row>
    <row r="310" spans="2:16" x14ac:dyDescent="0.2">
      <c r="B310" s="13">
        <f t="shared" si="50"/>
        <v>54424</v>
      </c>
      <c r="C310" s="19">
        <f t="shared" si="44"/>
        <v>0</v>
      </c>
      <c r="D310" s="3" t="e">
        <f t="shared" si="51"/>
        <v>#NUM!</v>
      </c>
      <c r="E310" s="12" t="e">
        <f t="shared" si="53"/>
        <v>#NUM!</v>
      </c>
      <c r="F310" s="3" t="e">
        <f t="shared" si="45"/>
        <v>#NUM!</v>
      </c>
      <c r="G310" s="12" t="e">
        <f t="shared" si="46"/>
        <v>#NUM!</v>
      </c>
      <c r="H310" s="28" t="e">
        <f>MAX(0,PODSUMOWANIE!$C$9)+'Kredyt po Refinansie'!H310</f>
        <v>#NUM!</v>
      </c>
      <c r="I310" s="3" t="e">
        <f t="shared" si="47"/>
        <v>#NUM!</v>
      </c>
      <c r="J310" s="3" t="e">
        <f t="shared" si="54"/>
        <v>#NUM!</v>
      </c>
      <c r="K310" s="5">
        <f t="shared" si="52"/>
        <v>301</v>
      </c>
      <c r="L310" s="3" t="e">
        <f t="shared" si="48"/>
        <v>#NUM!</v>
      </c>
      <c r="M310" s="12" t="e">
        <f t="shared" si="49"/>
        <v>#NUM!</v>
      </c>
      <c r="N310" s="24"/>
      <c r="O310" s="24"/>
      <c r="P310" s="24"/>
    </row>
    <row r="311" spans="2:16" x14ac:dyDescent="0.2">
      <c r="B311" s="13">
        <f t="shared" si="50"/>
        <v>54455</v>
      </c>
      <c r="C311" s="19">
        <f t="shared" si="44"/>
        <v>0</v>
      </c>
      <c r="D311" s="3" t="e">
        <f t="shared" si="51"/>
        <v>#NUM!</v>
      </c>
      <c r="E311" s="12" t="e">
        <f t="shared" si="53"/>
        <v>#NUM!</v>
      </c>
      <c r="F311" s="3" t="e">
        <f t="shared" si="45"/>
        <v>#NUM!</v>
      </c>
      <c r="G311" s="12" t="e">
        <f t="shared" si="46"/>
        <v>#NUM!</v>
      </c>
      <c r="H311" s="28" t="e">
        <f>MAX(0,PODSUMOWANIE!$C$9)+'Kredyt po Refinansie'!H311</f>
        <v>#NUM!</v>
      </c>
      <c r="I311" s="3" t="e">
        <f t="shared" si="47"/>
        <v>#NUM!</v>
      </c>
      <c r="J311" s="3" t="e">
        <f t="shared" si="54"/>
        <v>#NUM!</v>
      </c>
      <c r="K311" s="5">
        <f t="shared" si="52"/>
        <v>302</v>
      </c>
      <c r="L311" s="3" t="e">
        <f t="shared" si="48"/>
        <v>#NUM!</v>
      </c>
      <c r="M311" s="12" t="e">
        <f t="shared" si="49"/>
        <v>#NUM!</v>
      </c>
      <c r="N311" s="24"/>
      <c r="O311" s="24"/>
      <c r="P311" s="24"/>
    </row>
    <row r="312" spans="2:16" x14ac:dyDescent="0.2">
      <c r="B312" s="13">
        <f t="shared" si="50"/>
        <v>54483</v>
      </c>
      <c r="C312" s="19">
        <f t="shared" si="44"/>
        <v>0</v>
      </c>
      <c r="D312" s="3" t="e">
        <f t="shared" si="51"/>
        <v>#NUM!</v>
      </c>
      <c r="E312" s="12" t="e">
        <f t="shared" si="53"/>
        <v>#NUM!</v>
      </c>
      <c r="F312" s="3" t="e">
        <f t="shared" si="45"/>
        <v>#NUM!</v>
      </c>
      <c r="G312" s="12" t="e">
        <f t="shared" si="46"/>
        <v>#NUM!</v>
      </c>
      <c r="H312" s="28" t="e">
        <f>MAX(0,PODSUMOWANIE!$C$9)+'Kredyt po Refinansie'!H312</f>
        <v>#NUM!</v>
      </c>
      <c r="I312" s="3" t="e">
        <f t="shared" si="47"/>
        <v>#NUM!</v>
      </c>
      <c r="J312" s="3" t="e">
        <f t="shared" si="54"/>
        <v>#NUM!</v>
      </c>
      <c r="K312" s="5">
        <f t="shared" si="52"/>
        <v>303</v>
      </c>
      <c r="L312" s="3" t="e">
        <f t="shared" si="48"/>
        <v>#NUM!</v>
      </c>
      <c r="M312" s="12" t="e">
        <f t="shared" si="49"/>
        <v>#NUM!</v>
      </c>
      <c r="N312" s="24"/>
      <c r="O312" s="24"/>
      <c r="P312" s="24"/>
    </row>
    <row r="313" spans="2:16" x14ac:dyDescent="0.2">
      <c r="B313" s="13">
        <f t="shared" si="50"/>
        <v>54514</v>
      </c>
      <c r="C313" s="19">
        <f t="shared" si="44"/>
        <v>0</v>
      </c>
      <c r="D313" s="3" t="e">
        <f t="shared" si="51"/>
        <v>#NUM!</v>
      </c>
      <c r="E313" s="12" t="e">
        <f t="shared" si="53"/>
        <v>#NUM!</v>
      </c>
      <c r="F313" s="3" t="e">
        <f t="shared" si="45"/>
        <v>#NUM!</v>
      </c>
      <c r="G313" s="12" t="e">
        <f t="shared" si="46"/>
        <v>#NUM!</v>
      </c>
      <c r="H313" s="28" t="e">
        <f>MAX(0,PODSUMOWANIE!$C$9)+'Kredyt po Refinansie'!H313</f>
        <v>#NUM!</v>
      </c>
      <c r="I313" s="3" t="e">
        <f t="shared" si="47"/>
        <v>#NUM!</v>
      </c>
      <c r="J313" s="3" t="e">
        <f t="shared" si="54"/>
        <v>#NUM!</v>
      </c>
      <c r="K313" s="5">
        <f t="shared" si="52"/>
        <v>304</v>
      </c>
      <c r="L313" s="3" t="e">
        <f t="shared" si="48"/>
        <v>#NUM!</v>
      </c>
      <c r="M313" s="12" t="e">
        <f t="shared" si="49"/>
        <v>#NUM!</v>
      </c>
      <c r="N313" s="24"/>
      <c r="O313" s="24"/>
      <c r="P313" s="24"/>
    </row>
    <row r="314" spans="2:16" x14ac:dyDescent="0.2">
      <c r="B314" s="13">
        <f t="shared" si="50"/>
        <v>54544</v>
      </c>
      <c r="C314" s="19">
        <f t="shared" si="44"/>
        <v>0</v>
      </c>
      <c r="D314" s="3" t="e">
        <f t="shared" si="51"/>
        <v>#NUM!</v>
      </c>
      <c r="E314" s="12" t="e">
        <f t="shared" si="53"/>
        <v>#NUM!</v>
      </c>
      <c r="F314" s="3" t="e">
        <f t="shared" si="45"/>
        <v>#NUM!</v>
      </c>
      <c r="G314" s="12" t="e">
        <f t="shared" si="46"/>
        <v>#NUM!</v>
      </c>
      <c r="H314" s="28" t="e">
        <f>MAX(0,PODSUMOWANIE!$C$9)+'Kredyt po Refinansie'!H314</f>
        <v>#NUM!</v>
      </c>
      <c r="I314" s="3" t="e">
        <f t="shared" si="47"/>
        <v>#NUM!</v>
      </c>
      <c r="J314" s="3" t="e">
        <f t="shared" si="54"/>
        <v>#NUM!</v>
      </c>
      <c r="K314" s="5">
        <f t="shared" si="52"/>
        <v>305</v>
      </c>
      <c r="L314" s="3" t="e">
        <f t="shared" si="48"/>
        <v>#NUM!</v>
      </c>
      <c r="M314" s="12" t="e">
        <f t="shared" si="49"/>
        <v>#NUM!</v>
      </c>
      <c r="N314" s="24"/>
      <c r="O314" s="24"/>
      <c r="P314" s="24"/>
    </row>
    <row r="315" spans="2:16" x14ac:dyDescent="0.2">
      <c r="B315" s="13">
        <f t="shared" si="50"/>
        <v>54575</v>
      </c>
      <c r="C315" s="19">
        <f t="shared" si="44"/>
        <v>0</v>
      </c>
      <c r="D315" s="3" t="e">
        <f t="shared" si="51"/>
        <v>#NUM!</v>
      </c>
      <c r="E315" s="12" t="e">
        <f t="shared" si="53"/>
        <v>#NUM!</v>
      </c>
      <c r="F315" s="3" t="e">
        <f t="shared" si="45"/>
        <v>#NUM!</v>
      </c>
      <c r="G315" s="12" t="e">
        <f t="shared" si="46"/>
        <v>#NUM!</v>
      </c>
      <c r="H315" s="28" t="e">
        <f>MAX(0,PODSUMOWANIE!$C$9)+'Kredyt po Refinansie'!H315</f>
        <v>#NUM!</v>
      </c>
      <c r="I315" s="3" t="e">
        <f t="shared" si="47"/>
        <v>#NUM!</v>
      </c>
      <c r="J315" s="3" t="e">
        <f t="shared" si="54"/>
        <v>#NUM!</v>
      </c>
      <c r="K315" s="5">
        <f t="shared" si="52"/>
        <v>306</v>
      </c>
      <c r="L315" s="3" t="e">
        <f t="shared" si="48"/>
        <v>#NUM!</v>
      </c>
      <c r="M315" s="12" t="e">
        <f t="shared" si="49"/>
        <v>#NUM!</v>
      </c>
      <c r="N315" s="24"/>
      <c r="O315" s="24"/>
      <c r="P315" s="24"/>
    </row>
    <row r="316" spans="2:16" x14ac:dyDescent="0.2">
      <c r="B316" s="13">
        <f t="shared" si="50"/>
        <v>54605</v>
      </c>
      <c r="C316" s="19">
        <f t="shared" si="44"/>
        <v>0</v>
      </c>
      <c r="D316" s="3" t="e">
        <f t="shared" si="51"/>
        <v>#NUM!</v>
      </c>
      <c r="E316" s="12" t="e">
        <f t="shared" si="53"/>
        <v>#NUM!</v>
      </c>
      <c r="F316" s="3" t="e">
        <f t="shared" si="45"/>
        <v>#NUM!</v>
      </c>
      <c r="G316" s="12" t="e">
        <f t="shared" si="46"/>
        <v>#NUM!</v>
      </c>
      <c r="H316" s="28" t="e">
        <f>MAX(0,PODSUMOWANIE!$C$9)+'Kredyt po Refinansie'!H316</f>
        <v>#NUM!</v>
      </c>
      <c r="I316" s="3" t="e">
        <f t="shared" si="47"/>
        <v>#NUM!</v>
      </c>
      <c r="J316" s="3" t="e">
        <f t="shared" si="54"/>
        <v>#NUM!</v>
      </c>
      <c r="K316" s="5">
        <f t="shared" si="52"/>
        <v>307</v>
      </c>
      <c r="L316" s="3" t="e">
        <f t="shared" si="48"/>
        <v>#NUM!</v>
      </c>
      <c r="M316" s="12" t="e">
        <f t="shared" si="49"/>
        <v>#NUM!</v>
      </c>
      <c r="N316" s="24"/>
      <c r="O316" s="24"/>
      <c r="P316" s="24"/>
    </row>
    <row r="317" spans="2:16" x14ac:dyDescent="0.2">
      <c r="B317" s="13">
        <f t="shared" si="50"/>
        <v>54636</v>
      </c>
      <c r="C317" s="19">
        <f t="shared" si="44"/>
        <v>0</v>
      </c>
      <c r="D317" s="3" t="e">
        <f t="shared" si="51"/>
        <v>#NUM!</v>
      </c>
      <c r="E317" s="12" t="e">
        <f t="shared" si="53"/>
        <v>#NUM!</v>
      </c>
      <c r="F317" s="3" t="e">
        <f t="shared" si="45"/>
        <v>#NUM!</v>
      </c>
      <c r="G317" s="12" t="e">
        <f t="shared" si="46"/>
        <v>#NUM!</v>
      </c>
      <c r="H317" s="28" t="e">
        <f>MAX(0,PODSUMOWANIE!$C$9)+'Kredyt po Refinansie'!H317</f>
        <v>#NUM!</v>
      </c>
      <c r="I317" s="3" t="e">
        <f t="shared" si="47"/>
        <v>#NUM!</v>
      </c>
      <c r="J317" s="3" t="e">
        <f t="shared" si="54"/>
        <v>#NUM!</v>
      </c>
      <c r="K317" s="5">
        <f t="shared" si="52"/>
        <v>308</v>
      </c>
      <c r="L317" s="3" t="e">
        <f t="shared" si="48"/>
        <v>#NUM!</v>
      </c>
      <c r="M317" s="12" t="e">
        <f t="shared" si="49"/>
        <v>#NUM!</v>
      </c>
      <c r="N317" s="24"/>
      <c r="O317" s="24"/>
      <c r="P317" s="24"/>
    </row>
    <row r="318" spans="2:16" x14ac:dyDescent="0.2">
      <c r="B318" s="13">
        <f t="shared" si="50"/>
        <v>54667</v>
      </c>
      <c r="C318" s="19">
        <f t="shared" si="44"/>
        <v>0</v>
      </c>
      <c r="D318" s="3" t="e">
        <f t="shared" si="51"/>
        <v>#NUM!</v>
      </c>
      <c r="E318" s="12" t="e">
        <f t="shared" si="53"/>
        <v>#NUM!</v>
      </c>
      <c r="F318" s="3" t="e">
        <f t="shared" si="45"/>
        <v>#NUM!</v>
      </c>
      <c r="G318" s="12" t="e">
        <f t="shared" si="46"/>
        <v>#NUM!</v>
      </c>
      <c r="H318" s="28" t="e">
        <f>MAX(0,PODSUMOWANIE!$C$9)+'Kredyt po Refinansie'!H318</f>
        <v>#NUM!</v>
      </c>
      <c r="I318" s="3" t="e">
        <f t="shared" si="47"/>
        <v>#NUM!</v>
      </c>
      <c r="J318" s="3" t="e">
        <f t="shared" si="54"/>
        <v>#NUM!</v>
      </c>
      <c r="K318" s="5">
        <f t="shared" si="52"/>
        <v>309</v>
      </c>
      <c r="L318" s="3" t="e">
        <f t="shared" si="48"/>
        <v>#NUM!</v>
      </c>
      <c r="M318" s="12" t="e">
        <f t="shared" si="49"/>
        <v>#NUM!</v>
      </c>
      <c r="N318" s="24"/>
      <c r="O318" s="24"/>
      <c r="P318" s="24"/>
    </row>
    <row r="319" spans="2:16" x14ac:dyDescent="0.2">
      <c r="B319" s="13">
        <f t="shared" si="50"/>
        <v>54697</v>
      </c>
      <c r="C319" s="19">
        <f t="shared" si="44"/>
        <v>0</v>
      </c>
      <c r="D319" s="3" t="e">
        <f t="shared" si="51"/>
        <v>#NUM!</v>
      </c>
      <c r="E319" s="12" t="e">
        <f t="shared" si="53"/>
        <v>#NUM!</v>
      </c>
      <c r="F319" s="3" t="e">
        <f t="shared" si="45"/>
        <v>#NUM!</v>
      </c>
      <c r="G319" s="12" t="e">
        <f t="shared" si="46"/>
        <v>#NUM!</v>
      </c>
      <c r="H319" s="28" t="e">
        <f>MAX(0,PODSUMOWANIE!$C$9)+'Kredyt po Refinansie'!H319</f>
        <v>#NUM!</v>
      </c>
      <c r="I319" s="3" t="e">
        <f t="shared" si="47"/>
        <v>#NUM!</v>
      </c>
      <c r="J319" s="3" t="e">
        <f t="shared" si="54"/>
        <v>#NUM!</v>
      </c>
      <c r="K319" s="5">
        <f t="shared" si="52"/>
        <v>310</v>
      </c>
      <c r="L319" s="3" t="e">
        <f t="shared" si="48"/>
        <v>#NUM!</v>
      </c>
      <c r="M319" s="12" t="e">
        <f t="shared" si="49"/>
        <v>#NUM!</v>
      </c>
      <c r="N319" s="24"/>
      <c r="O319" s="24"/>
      <c r="P319" s="24"/>
    </row>
    <row r="320" spans="2:16" x14ac:dyDescent="0.2">
      <c r="B320" s="13">
        <f t="shared" si="50"/>
        <v>54728</v>
      </c>
      <c r="C320" s="19">
        <f t="shared" si="44"/>
        <v>0</v>
      </c>
      <c r="D320" s="3" t="e">
        <f t="shared" si="51"/>
        <v>#NUM!</v>
      </c>
      <c r="E320" s="12" t="e">
        <f t="shared" si="53"/>
        <v>#NUM!</v>
      </c>
      <c r="F320" s="3" t="e">
        <f t="shared" si="45"/>
        <v>#NUM!</v>
      </c>
      <c r="G320" s="12" t="e">
        <f t="shared" si="46"/>
        <v>#NUM!</v>
      </c>
      <c r="H320" s="28" t="e">
        <f>MAX(0,PODSUMOWANIE!$C$9)+'Kredyt po Refinansie'!H320</f>
        <v>#NUM!</v>
      </c>
      <c r="I320" s="3" t="e">
        <f t="shared" si="47"/>
        <v>#NUM!</v>
      </c>
      <c r="J320" s="3" t="e">
        <f t="shared" si="54"/>
        <v>#NUM!</v>
      </c>
      <c r="K320" s="5">
        <f t="shared" si="52"/>
        <v>311</v>
      </c>
      <c r="L320" s="3" t="e">
        <f t="shared" si="48"/>
        <v>#NUM!</v>
      </c>
      <c r="M320" s="12" t="e">
        <f t="shared" si="49"/>
        <v>#NUM!</v>
      </c>
      <c r="N320" s="24"/>
      <c r="O320" s="24"/>
      <c r="P320" s="24"/>
    </row>
    <row r="321" spans="2:16" x14ac:dyDescent="0.2">
      <c r="B321" s="13">
        <f t="shared" si="50"/>
        <v>54758</v>
      </c>
      <c r="C321" s="19">
        <f t="shared" si="44"/>
        <v>0</v>
      </c>
      <c r="D321" s="3" t="e">
        <f t="shared" si="51"/>
        <v>#NUM!</v>
      </c>
      <c r="E321" s="12" t="e">
        <f t="shared" si="53"/>
        <v>#NUM!</v>
      </c>
      <c r="F321" s="3" t="e">
        <f t="shared" si="45"/>
        <v>#NUM!</v>
      </c>
      <c r="G321" s="12" t="e">
        <f t="shared" si="46"/>
        <v>#NUM!</v>
      </c>
      <c r="H321" s="28" t="e">
        <f>MAX(0,PODSUMOWANIE!$C$9)+'Kredyt po Refinansie'!H321</f>
        <v>#NUM!</v>
      </c>
      <c r="I321" s="3" t="e">
        <f t="shared" si="47"/>
        <v>#NUM!</v>
      </c>
      <c r="J321" s="3" t="e">
        <f t="shared" si="54"/>
        <v>#NUM!</v>
      </c>
      <c r="K321" s="5">
        <f t="shared" si="52"/>
        <v>312</v>
      </c>
      <c r="L321" s="3" t="e">
        <f t="shared" si="48"/>
        <v>#NUM!</v>
      </c>
      <c r="M321" s="12" t="e">
        <f t="shared" si="49"/>
        <v>#NUM!</v>
      </c>
      <c r="N321" s="24"/>
      <c r="O321" s="24"/>
      <c r="P321" s="24"/>
    </row>
    <row r="322" spans="2:16" x14ac:dyDescent="0.2">
      <c r="B322" s="13">
        <f t="shared" si="50"/>
        <v>54789</v>
      </c>
      <c r="C322" s="19">
        <f t="shared" si="44"/>
        <v>0</v>
      </c>
      <c r="D322" s="3" t="e">
        <f t="shared" si="51"/>
        <v>#NUM!</v>
      </c>
      <c r="E322" s="12" t="e">
        <f t="shared" si="53"/>
        <v>#NUM!</v>
      </c>
      <c r="F322" s="3" t="e">
        <f t="shared" si="45"/>
        <v>#NUM!</v>
      </c>
      <c r="G322" s="12" t="e">
        <f t="shared" si="46"/>
        <v>#NUM!</v>
      </c>
      <c r="H322" s="28" t="e">
        <f>MAX(0,PODSUMOWANIE!$C$9)+'Kredyt po Refinansie'!H322</f>
        <v>#NUM!</v>
      </c>
      <c r="I322" s="3" t="e">
        <f t="shared" si="47"/>
        <v>#NUM!</v>
      </c>
      <c r="J322" s="3" t="e">
        <f t="shared" si="54"/>
        <v>#NUM!</v>
      </c>
      <c r="K322" s="5">
        <f t="shared" si="52"/>
        <v>313</v>
      </c>
      <c r="L322" s="3" t="e">
        <f t="shared" si="48"/>
        <v>#NUM!</v>
      </c>
      <c r="M322" s="12" t="e">
        <f t="shared" si="49"/>
        <v>#NUM!</v>
      </c>
      <c r="N322" s="24"/>
      <c r="O322" s="24"/>
      <c r="P322" s="24"/>
    </row>
    <row r="323" spans="2:16" x14ac:dyDescent="0.2">
      <c r="B323" s="13">
        <f t="shared" si="50"/>
        <v>54820</v>
      </c>
      <c r="C323" s="19">
        <f t="shared" si="44"/>
        <v>0</v>
      </c>
      <c r="D323" s="3" t="e">
        <f t="shared" si="51"/>
        <v>#NUM!</v>
      </c>
      <c r="E323" s="12" t="e">
        <f t="shared" si="53"/>
        <v>#NUM!</v>
      </c>
      <c r="F323" s="3" t="e">
        <f t="shared" si="45"/>
        <v>#NUM!</v>
      </c>
      <c r="G323" s="12" t="e">
        <f t="shared" si="46"/>
        <v>#NUM!</v>
      </c>
      <c r="H323" s="28" t="e">
        <f>MAX(0,PODSUMOWANIE!$C$9)+'Kredyt po Refinansie'!H323</f>
        <v>#NUM!</v>
      </c>
      <c r="I323" s="3" t="e">
        <f t="shared" si="47"/>
        <v>#NUM!</v>
      </c>
      <c r="J323" s="3" t="e">
        <f t="shared" si="54"/>
        <v>#NUM!</v>
      </c>
      <c r="K323" s="5">
        <f t="shared" si="52"/>
        <v>314</v>
      </c>
      <c r="L323" s="3" t="e">
        <f t="shared" si="48"/>
        <v>#NUM!</v>
      </c>
      <c r="M323" s="12" t="e">
        <f t="shared" si="49"/>
        <v>#NUM!</v>
      </c>
      <c r="N323" s="24"/>
      <c r="O323" s="24"/>
      <c r="P323" s="24"/>
    </row>
    <row r="324" spans="2:16" x14ac:dyDescent="0.2">
      <c r="B324" s="13">
        <f t="shared" si="50"/>
        <v>54848</v>
      </c>
      <c r="C324" s="19">
        <f t="shared" si="44"/>
        <v>0</v>
      </c>
      <c r="D324" s="3" t="e">
        <f t="shared" si="51"/>
        <v>#NUM!</v>
      </c>
      <c r="E324" s="12" t="e">
        <f t="shared" si="53"/>
        <v>#NUM!</v>
      </c>
      <c r="F324" s="3" t="e">
        <f t="shared" si="45"/>
        <v>#NUM!</v>
      </c>
      <c r="G324" s="12" t="e">
        <f t="shared" si="46"/>
        <v>#NUM!</v>
      </c>
      <c r="H324" s="28" t="e">
        <f>MAX(0,PODSUMOWANIE!$C$9)+'Kredyt po Refinansie'!H324</f>
        <v>#NUM!</v>
      </c>
      <c r="I324" s="3" t="e">
        <f t="shared" si="47"/>
        <v>#NUM!</v>
      </c>
      <c r="J324" s="3" t="e">
        <f t="shared" si="54"/>
        <v>#NUM!</v>
      </c>
      <c r="K324" s="5">
        <f t="shared" si="52"/>
        <v>315</v>
      </c>
      <c r="L324" s="3" t="e">
        <f t="shared" si="48"/>
        <v>#NUM!</v>
      </c>
      <c r="M324" s="12" t="e">
        <f t="shared" si="49"/>
        <v>#NUM!</v>
      </c>
      <c r="N324" s="24"/>
      <c r="O324" s="24"/>
      <c r="P324" s="24"/>
    </row>
    <row r="325" spans="2:16" x14ac:dyDescent="0.2">
      <c r="B325" s="13">
        <f t="shared" si="50"/>
        <v>54879</v>
      </c>
      <c r="C325" s="19">
        <f t="shared" si="44"/>
        <v>0</v>
      </c>
      <c r="D325" s="3" t="e">
        <f t="shared" si="51"/>
        <v>#NUM!</v>
      </c>
      <c r="E325" s="12" t="e">
        <f t="shared" si="53"/>
        <v>#NUM!</v>
      </c>
      <c r="F325" s="3" t="e">
        <f t="shared" si="45"/>
        <v>#NUM!</v>
      </c>
      <c r="G325" s="12" t="e">
        <f t="shared" si="46"/>
        <v>#NUM!</v>
      </c>
      <c r="H325" s="28" t="e">
        <f>MAX(0,PODSUMOWANIE!$C$9)+'Kredyt po Refinansie'!H325</f>
        <v>#NUM!</v>
      </c>
      <c r="I325" s="3" t="e">
        <f t="shared" si="47"/>
        <v>#NUM!</v>
      </c>
      <c r="J325" s="3" t="e">
        <f t="shared" si="54"/>
        <v>#NUM!</v>
      </c>
      <c r="K325" s="5">
        <f t="shared" si="52"/>
        <v>316</v>
      </c>
      <c r="L325" s="3" t="e">
        <f t="shared" si="48"/>
        <v>#NUM!</v>
      </c>
      <c r="M325" s="12" t="e">
        <f t="shared" si="49"/>
        <v>#NUM!</v>
      </c>
      <c r="N325" s="24"/>
      <c r="O325" s="24"/>
      <c r="P325" s="24"/>
    </row>
    <row r="326" spans="2:16" x14ac:dyDescent="0.2">
      <c r="B326" s="13">
        <f t="shared" si="50"/>
        <v>54909</v>
      </c>
      <c r="C326" s="19">
        <f t="shared" si="44"/>
        <v>0</v>
      </c>
      <c r="D326" s="3" t="e">
        <f t="shared" si="51"/>
        <v>#NUM!</v>
      </c>
      <c r="E326" s="12" t="e">
        <f t="shared" si="53"/>
        <v>#NUM!</v>
      </c>
      <c r="F326" s="3" t="e">
        <f t="shared" si="45"/>
        <v>#NUM!</v>
      </c>
      <c r="G326" s="12" t="e">
        <f t="shared" si="46"/>
        <v>#NUM!</v>
      </c>
      <c r="H326" s="28" t="e">
        <f>MAX(0,PODSUMOWANIE!$C$9)+'Kredyt po Refinansie'!H326</f>
        <v>#NUM!</v>
      </c>
      <c r="I326" s="3" t="e">
        <f t="shared" si="47"/>
        <v>#NUM!</v>
      </c>
      <c r="J326" s="3" t="e">
        <f t="shared" si="54"/>
        <v>#NUM!</v>
      </c>
      <c r="K326" s="5">
        <f t="shared" si="52"/>
        <v>317</v>
      </c>
      <c r="L326" s="3" t="e">
        <f t="shared" si="48"/>
        <v>#NUM!</v>
      </c>
      <c r="M326" s="12" t="e">
        <f t="shared" si="49"/>
        <v>#NUM!</v>
      </c>
      <c r="N326" s="24"/>
      <c r="O326" s="24"/>
      <c r="P326" s="24"/>
    </row>
    <row r="327" spans="2:16" x14ac:dyDescent="0.2">
      <c r="B327" s="13">
        <f t="shared" si="50"/>
        <v>54940</v>
      </c>
      <c r="C327" s="19">
        <f t="shared" si="44"/>
        <v>0</v>
      </c>
      <c r="D327" s="3" t="e">
        <f t="shared" si="51"/>
        <v>#NUM!</v>
      </c>
      <c r="E327" s="12" t="e">
        <f t="shared" si="53"/>
        <v>#NUM!</v>
      </c>
      <c r="F327" s="3" t="e">
        <f t="shared" si="45"/>
        <v>#NUM!</v>
      </c>
      <c r="G327" s="12" t="e">
        <f t="shared" si="46"/>
        <v>#NUM!</v>
      </c>
      <c r="H327" s="28" t="e">
        <f>MAX(0,PODSUMOWANIE!$C$9)+'Kredyt po Refinansie'!H327</f>
        <v>#NUM!</v>
      </c>
      <c r="I327" s="3" t="e">
        <f t="shared" si="47"/>
        <v>#NUM!</v>
      </c>
      <c r="J327" s="3" t="e">
        <f t="shared" si="54"/>
        <v>#NUM!</v>
      </c>
      <c r="K327" s="5">
        <f t="shared" si="52"/>
        <v>318</v>
      </c>
      <c r="L327" s="3" t="e">
        <f t="shared" si="48"/>
        <v>#NUM!</v>
      </c>
      <c r="M327" s="12" t="e">
        <f t="shared" si="49"/>
        <v>#NUM!</v>
      </c>
      <c r="N327" s="24"/>
      <c r="O327" s="24"/>
      <c r="P327" s="24"/>
    </row>
    <row r="328" spans="2:16" x14ac:dyDescent="0.2">
      <c r="B328" s="13">
        <f t="shared" si="50"/>
        <v>54970</v>
      </c>
      <c r="C328" s="19">
        <f t="shared" si="44"/>
        <v>0</v>
      </c>
      <c r="D328" s="3" t="e">
        <f t="shared" si="51"/>
        <v>#NUM!</v>
      </c>
      <c r="E328" s="12" t="e">
        <f t="shared" si="53"/>
        <v>#NUM!</v>
      </c>
      <c r="F328" s="3" t="e">
        <f t="shared" si="45"/>
        <v>#NUM!</v>
      </c>
      <c r="G328" s="12" t="e">
        <f t="shared" si="46"/>
        <v>#NUM!</v>
      </c>
      <c r="H328" s="28" t="e">
        <f>MAX(0,PODSUMOWANIE!$C$9)+'Kredyt po Refinansie'!H328</f>
        <v>#NUM!</v>
      </c>
      <c r="I328" s="3" t="e">
        <f t="shared" si="47"/>
        <v>#NUM!</v>
      </c>
      <c r="J328" s="3" t="e">
        <f t="shared" si="54"/>
        <v>#NUM!</v>
      </c>
      <c r="K328" s="5">
        <f t="shared" si="52"/>
        <v>319</v>
      </c>
      <c r="L328" s="3" t="e">
        <f t="shared" si="48"/>
        <v>#NUM!</v>
      </c>
      <c r="M328" s="12" t="e">
        <f t="shared" si="49"/>
        <v>#NUM!</v>
      </c>
      <c r="N328" s="24"/>
      <c r="O328" s="24"/>
      <c r="P328" s="24"/>
    </row>
    <row r="329" spans="2:16" x14ac:dyDescent="0.2">
      <c r="B329" s="13">
        <f t="shared" si="50"/>
        <v>55001</v>
      </c>
      <c r="C329" s="19">
        <f t="shared" si="44"/>
        <v>0</v>
      </c>
      <c r="D329" s="3" t="e">
        <f t="shared" si="51"/>
        <v>#NUM!</v>
      </c>
      <c r="E329" s="12" t="e">
        <f t="shared" si="53"/>
        <v>#NUM!</v>
      </c>
      <c r="F329" s="3" t="e">
        <f t="shared" si="45"/>
        <v>#NUM!</v>
      </c>
      <c r="G329" s="12" t="e">
        <f t="shared" si="46"/>
        <v>#NUM!</v>
      </c>
      <c r="H329" s="28" t="e">
        <f>MAX(0,PODSUMOWANIE!$C$9)+'Kredyt po Refinansie'!H329</f>
        <v>#NUM!</v>
      </c>
      <c r="I329" s="3" t="e">
        <f t="shared" si="47"/>
        <v>#NUM!</v>
      </c>
      <c r="J329" s="3" t="e">
        <f t="shared" si="54"/>
        <v>#NUM!</v>
      </c>
      <c r="K329" s="5">
        <f t="shared" si="52"/>
        <v>320</v>
      </c>
      <c r="L329" s="3" t="e">
        <f t="shared" si="48"/>
        <v>#NUM!</v>
      </c>
      <c r="M329" s="12" t="e">
        <f t="shared" si="49"/>
        <v>#NUM!</v>
      </c>
      <c r="N329" s="24"/>
      <c r="O329" s="24"/>
      <c r="P329" s="24"/>
    </row>
    <row r="330" spans="2:16" x14ac:dyDescent="0.2">
      <c r="B330" s="13">
        <f t="shared" si="50"/>
        <v>55032</v>
      </c>
      <c r="C330" s="19">
        <f t="shared" si="44"/>
        <v>0</v>
      </c>
      <c r="D330" s="3" t="e">
        <f t="shared" si="51"/>
        <v>#NUM!</v>
      </c>
      <c r="E330" s="12" t="e">
        <f t="shared" si="53"/>
        <v>#NUM!</v>
      </c>
      <c r="F330" s="3" t="e">
        <f t="shared" si="45"/>
        <v>#NUM!</v>
      </c>
      <c r="G330" s="12" t="e">
        <f t="shared" si="46"/>
        <v>#NUM!</v>
      </c>
      <c r="H330" s="28" t="e">
        <f>MAX(0,PODSUMOWANIE!$C$9)+'Kredyt po Refinansie'!H330</f>
        <v>#NUM!</v>
      </c>
      <c r="I330" s="3" t="e">
        <f t="shared" si="47"/>
        <v>#NUM!</v>
      </c>
      <c r="J330" s="3" t="e">
        <f t="shared" si="54"/>
        <v>#NUM!</v>
      </c>
      <c r="K330" s="5">
        <f t="shared" si="52"/>
        <v>321</v>
      </c>
      <c r="L330" s="3" t="e">
        <f t="shared" si="48"/>
        <v>#NUM!</v>
      </c>
      <c r="M330" s="12" t="e">
        <f t="shared" si="49"/>
        <v>#NUM!</v>
      </c>
      <c r="N330" s="24"/>
      <c r="O330" s="24"/>
      <c r="P330" s="24"/>
    </row>
    <row r="331" spans="2:16" x14ac:dyDescent="0.2">
      <c r="B331" s="13">
        <f t="shared" si="50"/>
        <v>55062</v>
      </c>
      <c r="C331" s="19">
        <f t="shared" ref="C331:C368" si="55">$D$4</f>
        <v>0</v>
      </c>
      <c r="D331" s="3" t="e">
        <f t="shared" si="51"/>
        <v>#NUM!</v>
      </c>
      <c r="E331" s="12" t="e">
        <f t="shared" si="53"/>
        <v>#NUM!</v>
      </c>
      <c r="F331" s="3" t="e">
        <f t="shared" ref="F331:F369" si="56">D331*C331/12</f>
        <v>#NUM!</v>
      </c>
      <c r="G331" s="12" t="e">
        <f t="shared" ref="G331:G369" si="57">MIN(E331-F331,D331)</f>
        <v>#NUM!</v>
      </c>
      <c r="H331" s="28" t="e">
        <f>MAX(0,PODSUMOWANIE!$C$9)+'Kredyt po Refinansie'!H331</f>
        <v>#NUM!</v>
      </c>
      <c r="I331" s="3" t="e">
        <f t="shared" ref="I331:I369" si="58">IF(H331=0,0,MAX(IF(H331&gt;0,D331*0.005,0),300))</f>
        <v>#NUM!</v>
      </c>
      <c r="J331" s="3" t="e">
        <f t="shared" si="54"/>
        <v>#NUM!</v>
      </c>
      <c r="K331" s="5">
        <f t="shared" si="52"/>
        <v>322</v>
      </c>
      <c r="L331" s="3" t="e">
        <f t="shared" ref="L331:L369" si="59">L330+F331</f>
        <v>#NUM!</v>
      </c>
      <c r="M331" s="12" t="e">
        <f t="shared" ref="M331:M369" si="60">M330+G331+H331</f>
        <v>#NUM!</v>
      </c>
      <c r="N331" s="24"/>
      <c r="O331" s="24"/>
      <c r="P331" s="24"/>
    </row>
    <row r="332" spans="2:16" x14ac:dyDescent="0.2">
      <c r="B332" s="13">
        <f t="shared" ref="B332:B369" si="61">EDATE(B331,1)</f>
        <v>55093</v>
      </c>
      <c r="C332" s="19">
        <f t="shared" si="55"/>
        <v>0</v>
      </c>
      <c r="D332" s="3" t="e">
        <f t="shared" ref="D332:D369" si="62">IF(J331&lt;=0,0,J331)</f>
        <v>#NUM!</v>
      </c>
      <c r="E332" s="12" t="e">
        <f t="shared" si="53"/>
        <v>#NUM!</v>
      </c>
      <c r="F332" s="3" t="e">
        <f t="shared" si="56"/>
        <v>#NUM!</v>
      </c>
      <c r="G332" s="12" t="e">
        <f t="shared" si="57"/>
        <v>#NUM!</v>
      </c>
      <c r="H332" s="28" t="e">
        <f>MAX(0,PODSUMOWANIE!$C$9)+'Kredyt po Refinansie'!H332</f>
        <v>#NUM!</v>
      </c>
      <c r="I332" s="3" t="e">
        <f t="shared" si="58"/>
        <v>#NUM!</v>
      </c>
      <c r="J332" s="3" t="e">
        <f t="shared" si="54"/>
        <v>#NUM!</v>
      </c>
      <c r="K332" s="5">
        <f t="shared" ref="K332:K369" si="63">K331+1</f>
        <v>323</v>
      </c>
      <c r="L332" s="3" t="e">
        <f t="shared" si="59"/>
        <v>#NUM!</v>
      </c>
      <c r="M332" s="12" t="e">
        <f t="shared" si="60"/>
        <v>#NUM!</v>
      </c>
      <c r="N332" s="24"/>
      <c r="O332" s="24"/>
      <c r="P332" s="24"/>
    </row>
    <row r="333" spans="2:16" x14ac:dyDescent="0.2">
      <c r="B333" s="13">
        <f t="shared" si="61"/>
        <v>55123</v>
      </c>
      <c r="C333" s="19">
        <f t="shared" si="55"/>
        <v>0</v>
      </c>
      <c r="D333" s="3" t="e">
        <f t="shared" si="62"/>
        <v>#NUM!</v>
      </c>
      <c r="E333" s="12" t="e">
        <f t="shared" ref="E333:E369" si="64">IF(J332&lt;=0,0,-PMT(C333/12,$D$6,$D$3))</f>
        <v>#NUM!</v>
      </c>
      <c r="F333" s="3" t="e">
        <f t="shared" si="56"/>
        <v>#NUM!</v>
      </c>
      <c r="G333" s="12" t="e">
        <f t="shared" si="57"/>
        <v>#NUM!</v>
      </c>
      <c r="H333" s="28" t="e">
        <f>MAX(0,PODSUMOWANIE!$C$9)+'Kredyt po Refinansie'!H333</f>
        <v>#NUM!</v>
      </c>
      <c r="I333" s="3" t="e">
        <f t="shared" si="58"/>
        <v>#NUM!</v>
      </c>
      <c r="J333" s="3" t="e">
        <f t="shared" si="54"/>
        <v>#NUM!</v>
      </c>
      <c r="K333" s="5">
        <f t="shared" si="63"/>
        <v>324</v>
      </c>
      <c r="L333" s="3" t="e">
        <f t="shared" si="59"/>
        <v>#NUM!</v>
      </c>
      <c r="M333" s="12" t="e">
        <f t="shared" si="60"/>
        <v>#NUM!</v>
      </c>
      <c r="N333" s="24"/>
      <c r="O333" s="24"/>
      <c r="P333" s="24"/>
    </row>
    <row r="334" spans="2:16" x14ac:dyDescent="0.2">
      <c r="B334" s="13">
        <f t="shared" si="61"/>
        <v>55154</v>
      </c>
      <c r="C334" s="19">
        <f t="shared" si="55"/>
        <v>0</v>
      </c>
      <c r="D334" s="3" t="e">
        <f t="shared" si="62"/>
        <v>#NUM!</v>
      </c>
      <c r="E334" s="12" t="e">
        <f t="shared" si="64"/>
        <v>#NUM!</v>
      </c>
      <c r="F334" s="3" t="e">
        <f t="shared" si="56"/>
        <v>#NUM!</v>
      </c>
      <c r="G334" s="12" t="e">
        <f t="shared" si="57"/>
        <v>#NUM!</v>
      </c>
      <c r="H334" s="28" t="e">
        <f>MAX(0,PODSUMOWANIE!$C$9)+'Kredyt po Refinansie'!H334</f>
        <v>#NUM!</v>
      </c>
      <c r="I334" s="3" t="e">
        <f t="shared" si="58"/>
        <v>#NUM!</v>
      </c>
      <c r="J334" s="3" t="e">
        <f t="shared" ref="J334:J369" si="65">D334-G334-H334</f>
        <v>#NUM!</v>
      </c>
      <c r="K334" s="5">
        <f t="shared" si="63"/>
        <v>325</v>
      </c>
      <c r="L334" s="3" t="e">
        <f t="shared" si="59"/>
        <v>#NUM!</v>
      </c>
      <c r="M334" s="12" t="e">
        <f t="shared" si="60"/>
        <v>#NUM!</v>
      </c>
      <c r="N334" s="24"/>
      <c r="O334" s="24"/>
      <c r="P334" s="24"/>
    </row>
    <row r="335" spans="2:16" x14ac:dyDescent="0.2">
      <c r="B335" s="13">
        <f t="shared" si="61"/>
        <v>55185</v>
      </c>
      <c r="C335" s="19">
        <f t="shared" si="55"/>
        <v>0</v>
      </c>
      <c r="D335" s="3" t="e">
        <f t="shared" si="62"/>
        <v>#NUM!</v>
      </c>
      <c r="E335" s="12" t="e">
        <f t="shared" si="64"/>
        <v>#NUM!</v>
      </c>
      <c r="F335" s="3" t="e">
        <f t="shared" si="56"/>
        <v>#NUM!</v>
      </c>
      <c r="G335" s="12" t="e">
        <f t="shared" si="57"/>
        <v>#NUM!</v>
      </c>
      <c r="H335" s="28" t="e">
        <f>MAX(0,PODSUMOWANIE!$C$9)+'Kredyt po Refinansie'!H335</f>
        <v>#NUM!</v>
      </c>
      <c r="I335" s="3" t="e">
        <f t="shared" si="58"/>
        <v>#NUM!</v>
      </c>
      <c r="J335" s="3" t="e">
        <f t="shared" si="65"/>
        <v>#NUM!</v>
      </c>
      <c r="K335" s="5">
        <f t="shared" si="63"/>
        <v>326</v>
      </c>
      <c r="L335" s="3" t="e">
        <f t="shared" si="59"/>
        <v>#NUM!</v>
      </c>
      <c r="M335" s="12" t="e">
        <f t="shared" si="60"/>
        <v>#NUM!</v>
      </c>
      <c r="N335" s="24"/>
      <c r="O335" s="24"/>
      <c r="P335" s="24"/>
    </row>
    <row r="336" spans="2:16" x14ac:dyDescent="0.2">
      <c r="B336" s="13">
        <f t="shared" si="61"/>
        <v>55213</v>
      </c>
      <c r="C336" s="19">
        <f t="shared" si="55"/>
        <v>0</v>
      </c>
      <c r="D336" s="3" t="e">
        <f t="shared" si="62"/>
        <v>#NUM!</v>
      </c>
      <c r="E336" s="12" t="e">
        <f t="shared" si="64"/>
        <v>#NUM!</v>
      </c>
      <c r="F336" s="3" t="e">
        <f t="shared" si="56"/>
        <v>#NUM!</v>
      </c>
      <c r="G336" s="12" t="e">
        <f t="shared" si="57"/>
        <v>#NUM!</v>
      </c>
      <c r="H336" s="28" t="e">
        <f>MAX(0,PODSUMOWANIE!$C$9)+'Kredyt po Refinansie'!H336</f>
        <v>#NUM!</v>
      </c>
      <c r="I336" s="3" t="e">
        <f t="shared" si="58"/>
        <v>#NUM!</v>
      </c>
      <c r="J336" s="3" t="e">
        <f t="shared" si="65"/>
        <v>#NUM!</v>
      </c>
      <c r="K336" s="5">
        <f t="shared" si="63"/>
        <v>327</v>
      </c>
      <c r="L336" s="3" t="e">
        <f t="shared" si="59"/>
        <v>#NUM!</v>
      </c>
      <c r="M336" s="12" t="e">
        <f t="shared" si="60"/>
        <v>#NUM!</v>
      </c>
      <c r="N336" s="24"/>
      <c r="O336" s="24"/>
      <c r="P336" s="24"/>
    </row>
    <row r="337" spans="2:16" x14ac:dyDescent="0.2">
      <c r="B337" s="13">
        <f t="shared" si="61"/>
        <v>55244</v>
      </c>
      <c r="C337" s="19">
        <f t="shared" si="55"/>
        <v>0</v>
      </c>
      <c r="D337" s="3" t="e">
        <f t="shared" si="62"/>
        <v>#NUM!</v>
      </c>
      <c r="E337" s="12" t="e">
        <f t="shared" si="64"/>
        <v>#NUM!</v>
      </c>
      <c r="F337" s="3" t="e">
        <f t="shared" si="56"/>
        <v>#NUM!</v>
      </c>
      <c r="G337" s="12" t="e">
        <f t="shared" si="57"/>
        <v>#NUM!</v>
      </c>
      <c r="H337" s="28" t="e">
        <f>MAX(0,PODSUMOWANIE!$C$9)+'Kredyt po Refinansie'!H337</f>
        <v>#NUM!</v>
      </c>
      <c r="I337" s="3" t="e">
        <f t="shared" si="58"/>
        <v>#NUM!</v>
      </c>
      <c r="J337" s="3" t="e">
        <f t="shared" si="65"/>
        <v>#NUM!</v>
      </c>
      <c r="K337" s="5">
        <f t="shared" si="63"/>
        <v>328</v>
      </c>
      <c r="L337" s="3" t="e">
        <f t="shared" si="59"/>
        <v>#NUM!</v>
      </c>
      <c r="M337" s="12" t="e">
        <f t="shared" si="60"/>
        <v>#NUM!</v>
      </c>
      <c r="N337" s="24"/>
      <c r="O337" s="24"/>
      <c r="P337" s="24"/>
    </row>
    <row r="338" spans="2:16" x14ac:dyDescent="0.2">
      <c r="B338" s="13">
        <f t="shared" si="61"/>
        <v>55274</v>
      </c>
      <c r="C338" s="19">
        <f t="shared" si="55"/>
        <v>0</v>
      </c>
      <c r="D338" s="3" t="e">
        <f t="shared" si="62"/>
        <v>#NUM!</v>
      </c>
      <c r="E338" s="12" t="e">
        <f t="shared" si="64"/>
        <v>#NUM!</v>
      </c>
      <c r="F338" s="3" t="e">
        <f t="shared" si="56"/>
        <v>#NUM!</v>
      </c>
      <c r="G338" s="12" t="e">
        <f t="shared" si="57"/>
        <v>#NUM!</v>
      </c>
      <c r="H338" s="28" t="e">
        <f>MAX(0,PODSUMOWANIE!$C$9)+'Kredyt po Refinansie'!H338</f>
        <v>#NUM!</v>
      </c>
      <c r="I338" s="3" t="e">
        <f t="shared" si="58"/>
        <v>#NUM!</v>
      </c>
      <c r="J338" s="3" t="e">
        <f t="shared" si="65"/>
        <v>#NUM!</v>
      </c>
      <c r="K338" s="5">
        <f t="shared" si="63"/>
        <v>329</v>
      </c>
      <c r="L338" s="3" t="e">
        <f t="shared" si="59"/>
        <v>#NUM!</v>
      </c>
      <c r="M338" s="12" t="e">
        <f t="shared" si="60"/>
        <v>#NUM!</v>
      </c>
      <c r="N338" s="24"/>
      <c r="O338" s="24"/>
      <c r="P338" s="24"/>
    </row>
    <row r="339" spans="2:16" x14ac:dyDescent="0.2">
      <c r="B339" s="13">
        <f t="shared" si="61"/>
        <v>55305</v>
      </c>
      <c r="C339" s="19">
        <f t="shared" si="55"/>
        <v>0</v>
      </c>
      <c r="D339" s="3" t="e">
        <f t="shared" si="62"/>
        <v>#NUM!</v>
      </c>
      <c r="E339" s="12" t="e">
        <f t="shared" si="64"/>
        <v>#NUM!</v>
      </c>
      <c r="F339" s="3" t="e">
        <f t="shared" si="56"/>
        <v>#NUM!</v>
      </c>
      <c r="G339" s="12" t="e">
        <f t="shared" si="57"/>
        <v>#NUM!</v>
      </c>
      <c r="H339" s="28" t="e">
        <f>MAX(0,PODSUMOWANIE!$C$9)+'Kredyt po Refinansie'!H339</f>
        <v>#NUM!</v>
      </c>
      <c r="I339" s="3" t="e">
        <f t="shared" si="58"/>
        <v>#NUM!</v>
      </c>
      <c r="J339" s="3" t="e">
        <f t="shared" si="65"/>
        <v>#NUM!</v>
      </c>
      <c r="K339" s="5">
        <f t="shared" si="63"/>
        <v>330</v>
      </c>
      <c r="L339" s="3" t="e">
        <f t="shared" si="59"/>
        <v>#NUM!</v>
      </c>
      <c r="M339" s="12" t="e">
        <f t="shared" si="60"/>
        <v>#NUM!</v>
      </c>
      <c r="N339" s="24"/>
      <c r="O339" s="24"/>
      <c r="P339" s="24"/>
    </row>
    <row r="340" spans="2:16" x14ac:dyDescent="0.2">
      <c r="B340" s="13">
        <f t="shared" si="61"/>
        <v>55335</v>
      </c>
      <c r="C340" s="19">
        <f t="shared" si="55"/>
        <v>0</v>
      </c>
      <c r="D340" s="3" t="e">
        <f t="shared" si="62"/>
        <v>#NUM!</v>
      </c>
      <c r="E340" s="12" t="e">
        <f t="shared" si="64"/>
        <v>#NUM!</v>
      </c>
      <c r="F340" s="3" t="e">
        <f t="shared" si="56"/>
        <v>#NUM!</v>
      </c>
      <c r="G340" s="12" t="e">
        <f t="shared" si="57"/>
        <v>#NUM!</v>
      </c>
      <c r="H340" s="28" t="e">
        <f>MAX(0,PODSUMOWANIE!$C$9)+'Kredyt po Refinansie'!H340</f>
        <v>#NUM!</v>
      </c>
      <c r="I340" s="3" t="e">
        <f t="shared" si="58"/>
        <v>#NUM!</v>
      </c>
      <c r="J340" s="3" t="e">
        <f t="shared" si="65"/>
        <v>#NUM!</v>
      </c>
      <c r="K340" s="5">
        <f t="shared" si="63"/>
        <v>331</v>
      </c>
      <c r="L340" s="3" t="e">
        <f t="shared" si="59"/>
        <v>#NUM!</v>
      </c>
      <c r="M340" s="12" t="e">
        <f t="shared" si="60"/>
        <v>#NUM!</v>
      </c>
      <c r="N340" s="24"/>
      <c r="O340" s="24"/>
      <c r="P340" s="24"/>
    </row>
    <row r="341" spans="2:16" x14ac:dyDescent="0.2">
      <c r="B341" s="13">
        <f t="shared" si="61"/>
        <v>55366</v>
      </c>
      <c r="C341" s="19">
        <f t="shared" si="55"/>
        <v>0</v>
      </c>
      <c r="D341" s="3" t="e">
        <f t="shared" si="62"/>
        <v>#NUM!</v>
      </c>
      <c r="E341" s="12" t="e">
        <f t="shared" si="64"/>
        <v>#NUM!</v>
      </c>
      <c r="F341" s="3" t="e">
        <f t="shared" si="56"/>
        <v>#NUM!</v>
      </c>
      <c r="G341" s="12" t="e">
        <f t="shared" si="57"/>
        <v>#NUM!</v>
      </c>
      <c r="H341" s="28" t="e">
        <f>MAX(0,PODSUMOWANIE!$C$9)+'Kredyt po Refinansie'!H341</f>
        <v>#NUM!</v>
      </c>
      <c r="I341" s="3" t="e">
        <f t="shared" si="58"/>
        <v>#NUM!</v>
      </c>
      <c r="J341" s="3" t="e">
        <f t="shared" si="65"/>
        <v>#NUM!</v>
      </c>
      <c r="K341" s="5">
        <f t="shared" si="63"/>
        <v>332</v>
      </c>
      <c r="L341" s="3" t="e">
        <f t="shared" si="59"/>
        <v>#NUM!</v>
      </c>
      <c r="M341" s="12" t="e">
        <f t="shared" si="60"/>
        <v>#NUM!</v>
      </c>
      <c r="N341" s="24"/>
      <c r="O341" s="24"/>
      <c r="P341" s="24"/>
    </row>
    <row r="342" spans="2:16" x14ac:dyDescent="0.2">
      <c r="B342" s="13">
        <f t="shared" si="61"/>
        <v>55397</v>
      </c>
      <c r="C342" s="19">
        <f t="shared" si="55"/>
        <v>0</v>
      </c>
      <c r="D342" s="3" t="e">
        <f t="shared" si="62"/>
        <v>#NUM!</v>
      </c>
      <c r="E342" s="12" t="e">
        <f t="shared" si="64"/>
        <v>#NUM!</v>
      </c>
      <c r="F342" s="3" t="e">
        <f t="shared" si="56"/>
        <v>#NUM!</v>
      </c>
      <c r="G342" s="12" t="e">
        <f t="shared" si="57"/>
        <v>#NUM!</v>
      </c>
      <c r="H342" s="28" t="e">
        <f>MAX(0,PODSUMOWANIE!$C$9)+'Kredyt po Refinansie'!H342</f>
        <v>#NUM!</v>
      </c>
      <c r="I342" s="3" t="e">
        <f t="shared" si="58"/>
        <v>#NUM!</v>
      </c>
      <c r="J342" s="3" t="e">
        <f t="shared" si="65"/>
        <v>#NUM!</v>
      </c>
      <c r="K342" s="5">
        <f t="shared" si="63"/>
        <v>333</v>
      </c>
      <c r="L342" s="3" t="e">
        <f t="shared" si="59"/>
        <v>#NUM!</v>
      </c>
      <c r="M342" s="12" t="e">
        <f t="shared" si="60"/>
        <v>#NUM!</v>
      </c>
      <c r="N342" s="24"/>
      <c r="O342" s="24"/>
      <c r="P342" s="24"/>
    </row>
    <row r="343" spans="2:16" x14ac:dyDescent="0.2">
      <c r="B343" s="13">
        <f t="shared" si="61"/>
        <v>55427</v>
      </c>
      <c r="C343" s="19">
        <f t="shared" si="55"/>
        <v>0</v>
      </c>
      <c r="D343" s="3" t="e">
        <f t="shared" si="62"/>
        <v>#NUM!</v>
      </c>
      <c r="E343" s="12" t="e">
        <f t="shared" si="64"/>
        <v>#NUM!</v>
      </c>
      <c r="F343" s="3" t="e">
        <f t="shared" si="56"/>
        <v>#NUM!</v>
      </c>
      <c r="G343" s="12" t="e">
        <f t="shared" si="57"/>
        <v>#NUM!</v>
      </c>
      <c r="H343" s="28" t="e">
        <f>MAX(0,PODSUMOWANIE!$C$9)+'Kredyt po Refinansie'!H343</f>
        <v>#NUM!</v>
      </c>
      <c r="I343" s="3" t="e">
        <f t="shared" si="58"/>
        <v>#NUM!</v>
      </c>
      <c r="J343" s="3" t="e">
        <f t="shared" si="65"/>
        <v>#NUM!</v>
      </c>
      <c r="K343" s="5">
        <f t="shared" si="63"/>
        <v>334</v>
      </c>
      <c r="L343" s="3" t="e">
        <f t="shared" si="59"/>
        <v>#NUM!</v>
      </c>
      <c r="M343" s="12" t="e">
        <f t="shared" si="60"/>
        <v>#NUM!</v>
      </c>
      <c r="N343" s="24"/>
      <c r="O343" s="24"/>
      <c r="P343" s="24"/>
    </row>
    <row r="344" spans="2:16" x14ac:dyDescent="0.2">
      <c r="B344" s="13">
        <f t="shared" si="61"/>
        <v>55458</v>
      </c>
      <c r="C344" s="19">
        <f t="shared" si="55"/>
        <v>0</v>
      </c>
      <c r="D344" s="3" t="e">
        <f t="shared" si="62"/>
        <v>#NUM!</v>
      </c>
      <c r="E344" s="12" t="e">
        <f t="shared" si="64"/>
        <v>#NUM!</v>
      </c>
      <c r="F344" s="3" t="e">
        <f t="shared" si="56"/>
        <v>#NUM!</v>
      </c>
      <c r="G344" s="12" t="e">
        <f t="shared" si="57"/>
        <v>#NUM!</v>
      </c>
      <c r="H344" s="28" t="e">
        <f>MAX(0,PODSUMOWANIE!$C$9)+'Kredyt po Refinansie'!H344</f>
        <v>#NUM!</v>
      </c>
      <c r="I344" s="3" t="e">
        <f t="shared" si="58"/>
        <v>#NUM!</v>
      </c>
      <c r="J344" s="3" t="e">
        <f t="shared" si="65"/>
        <v>#NUM!</v>
      </c>
      <c r="K344" s="5">
        <f t="shared" si="63"/>
        <v>335</v>
      </c>
      <c r="L344" s="3" t="e">
        <f t="shared" si="59"/>
        <v>#NUM!</v>
      </c>
      <c r="M344" s="12" t="e">
        <f t="shared" si="60"/>
        <v>#NUM!</v>
      </c>
      <c r="N344" s="24"/>
      <c r="O344" s="24"/>
      <c r="P344" s="24"/>
    </row>
    <row r="345" spans="2:16" x14ac:dyDescent="0.2">
      <c r="B345" s="13">
        <f t="shared" si="61"/>
        <v>55488</v>
      </c>
      <c r="C345" s="19">
        <f t="shared" si="55"/>
        <v>0</v>
      </c>
      <c r="D345" s="3" t="e">
        <f t="shared" si="62"/>
        <v>#NUM!</v>
      </c>
      <c r="E345" s="12" t="e">
        <f t="shared" si="64"/>
        <v>#NUM!</v>
      </c>
      <c r="F345" s="3" t="e">
        <f t="shared" si="56"/>
        <v>#NUM!</v>
      </c>
      <c r="G345" s="12" t="e">
        <f t="shared" si="57"/>
        <v>#NUM!</v>
      </c>
      <c r="H345" s="28" t="e">
        <f>MAX(0,PODSUMOWANIE!$C$9)+'Kredyt po Refinansie'!H345</f>
        <v>#NUM!</v>
      </c>
      <c r="I345" s="3" t="e">
        <f t="shared" si="58"/>
        <v>#NUM!</v>
      </c>
      <c r="J345" s="3" t="e">
        <f t="shared" si="65"/>
        <v>#NUM!</v>
      </c>
      <c r="K345" s="5">
        <f t="shared" si="63"/>
        <v>336</v>
      </c>
      <c r="L345" s="3" t="e">
        <f t="shared" si="59"/>
        <v>#NUM!</v>
      </c>
      <c r="M345" s="12" t="e">
        <f t="shared" si="60"/>
        <v>#NUM!</v>
      </c>
      <c r="N345" s="24"/>
      <c r="O345" s="24"/>
      <c r="P345" s="24"/>
    </row>
    <row r="346" spans="2:16" x14ac:dyDescent="0.2">
      <c r="B346" s="13">
        <f t="shared" si="61"/>
        <v>55519</v>
      </c>
      <c r="C346" s="19">
        <f t="shared" si="55"/>
        <v>0</v>
      </c>
      <c r="D346" s="3" t="e">
        <f t="shared" si="62"/>
        <v>#NUM!</v>
      </c>
      <c r="E346" s="12" t="e">
        <f t="shared" si="64"/>
        <v>#NUM!</v>
      </c>
      <c r="F346" s="3" t="e">
        <f t="shared" si="56"/>
        <v>#NUM!</v>
      </c>
      <c r="G346" s="12" t="e">
        <f t="shared" si="57"/>
        <v>#NUM!</v>
      </c>
      <c r="H346" s="28" t="e">
        <f>MAX(0,PODSUMOWANIE!$C$9)+'Kredyt po Refinansie'!H346</f>
        <v>#NUM!</v>
      </c>
      <c r="I346" s="3" t="e">
        <f t="shared" si="58"/>
        <v>#NUM!</v>
      </c>
      <c r="J346" s="3" t="e">
        <f t="shared" si="65"/>
        <v>#NUM!</v>
      </c>
      <c r="K346" s="5">
        <f t="shared" si="63"/>
        <v>337</v>
      </c>
      <c r="L346" s="3" t="e">
        <f t="shared" si="59"/>
        <v>#NUM!</v>
      </c>
      <c r="M346" s="12" t="e">
        <f t="shared" si="60"/>
        <v>#NUM!</v>
      </c>
      <c r="N346" s="24"/>
      <c r="O346" s="24"/>
      <c r="P346" s="24"/>
    </row>
    <row r="347" spans="2:16" x14ac:dyDescent="0.2">
      <c r="B347" s="13">
        <f t="shared" si="61"/>
        <v>55550</v>
      </c>
      <c r="C347" s="19">
        <f t="shared" si="55"/>
        <v>0</v>
      </c>
      <c r="D347" s="3" t="e">
        <f t="shared" si="62"/>
        <v>#NUM!</v>
      </c>
      <c r="E347" s="12" t="e">
        <f t="shared" si="64"/>
        <v>#NUM!</v>
      </c>
      <c r="F347" s="3" t="e">
        <f t="shared" si="56"/>
        <v>#NUM!</v>
      </c>
      <c r="G347" s="12" t="e">
        <f t="shared" si="57"/>
        <v>#NUM!</v>
      </c>
      <c r="H347" s="28" t="e">
        <f>MAX(0,PODSUMOWANIE!$C$9)+'Kredyt po Refinansie'!H347</f>
        <v>#NUM!</v>
      </c>
      <c r="I347" s="3" t="e">
        <f t="shared" si="58"/>
        <v>#NUM!</v>
      </c>
      <c r="J347" s="3" t="e">
        <f t="shared" si="65"/>
        <v>#NUM!</v>
      </c>
      <c r="K347" s="5">
        <f t="shared" si="63"/>
        <v>338</v>
      </c>
      <c r="L347" s="3" t="e">
        <f t="shared" si="59"/>
        <v>#NUM!</v>
      </c>
      <c r="M347" s="12" t="e">
        <f t="shared" si="60"/>
        <v>#NUM!</v>
      </c>
      <c r="N347" s="24"/>
      <c r="O347" s="24"/>
      <c r="P347" s="24"/>
    </row>
    <row r="348" spans="2:16" x14ac:dyDescent="0.2">
      <c r="B348" s="13">
        <f t="shared" si="61"/>
        <v>55579</v>
      </c>
      <c r="C348" s="19">
        <f t="shared" si="55"/>
        <v>0</v>
      </c>
      <c r="D348" s="3" t="e">
        <f t="shared" si="62"/>
        <v>#NUM!</v>
      </c>
      <c r="E348" s="12" t="e">
        <f t="shared" si="64"/>
        <v>#NUM!</v>
      </c>
      <c r="F348" s="3" t="e">
        <f t="shared" si="56"/>
        <v>#NUM!</v>
      </c>
      <c r="G348" s="12" t="e">
        <f t="shared" si="57"/>
        <v>#NUM!</v>
      </c>
      <c r="H348" s="28" t="e">
        <f>MAX(0,PODSUMOWANIE!$C$9)+'Kredyt po Refinansie'!H348</f>
        <v>#NUM!</v>
      </c>
      <c r="I348" s="3" t="e">
        <f t="shared" si="58"/>
        <v>#NUM!</v>
      </c>
      <c r="J348" s="3" t="e">
        <f t="shared" si="65"/>
        <v>#NUM!</v>
      </c>
      <c r="K348" s="5">
        <f t="shared" si="63"/>
        <v>339</v>
      </c>
      <c r="L348" s="3" t="e">
        <f t="shared" si="59"/>
        <v>#NUM!</v>
      </c>
      <c r="M348" s="12" t="e">
        <f t="shared" si="60"/>
        <v>#NUM!</v>
      </c>
      <c r="N348" s="24"/>
      <c r="O348" s="24"/>
      <c r="P348" s="24"/>
    </row>
    <row r="349" spans="2:16" x14ac:dyDescent="0.2">
      <c r="B349" s="13">
        <f t="shared" si="61"/>
        <v>55610</v>
      </c>
      <c r="C349" s="19">
        <f t="shared" si="55"/>
        <v>0</v>
      </c>
      <c r="D349" s="3" t="e">
        <f t="shared" si="62"/>
        <v>#NUM!</v>
      </c>
      <c r="E349" s="12" t="e">
        <f t="shared" si="64"/>
        <v>#NUM!</v>
      </c>
      <c r="F349" s="3" t="e">
        <f t="shared" si="56"/>
        <v>#NUM!</v>
      </c>
      <c r="G349" s="12" t="e">
        <f t="shared" si="57"/>
        <v>#NUM!</v>
      </c>
      <c r="H349" s="28" t="e">
        <f>MAX(0,PODSUMOWANIE!$C$9)+'Kredyt po Refinansie'!H349</f>
        <v>#NUM!</v>
      </c>
      <c r="I349" s="3" t="e">
        <f t="shared" si="58"/>
        <v>#NUM!</v>
      </c>
      <c r="J349" s="3" t="e">
        <f t="shared" si="65"/>
        <v>#NUM!</v>
      </c>
      <c r="K349" s="5">
        <f t="shared" si="63"/>
        <v>340</v>
      </c>
      <c r="L349" s="3" t="e">
        <f t="shared" si="59"/>
        <v>#NUM!</v>
      </c>
      <c r="M349" s="12" t="e">
        <f t="shared" si="60"/>
        <v>#NUM!</v>
      </c>
      <c r="N349" s="24"/>
      <c r="O349" s="24"/>
      <c r="P349" s="24"/>
    </row>
    <row r="350" spans="2:16" x14ac:dyDescent="0.2">
      <c r="B350" s="13">
        <f t="shared" si="61"/>
        <v>55640</v>
      </c>
      <c r="C350" s="19">
        <f t="shared" si="55"/>
        <v>0</v>
      </c>
      <c r="D350" s="3" t="e">
        <f t="shared" si="62"/>
        <v>#NUM!</v>
      </c>
      <c r="E350" s="12" t="e">
        <f t="shared" si="64"/>
        <v>#NUM!</v>
      </c>
      <c r="F350" s="3" t="e">
        <f t="shared" si="56"/>
        <v>#NUM!</v>
      </c>
      <c r="G350" s="12" t="e">
        <f t="shared" si="57"/>
        <v>#NUM!</v>
      </c>
      <c r="H350" s="28" t="e">
        <f>MAX(0,PODSUMOWANIE!$C$9)+'Kredyt po Refinansie'!H350</f>
        <v>#NUM!</v>
      </c>
      <c r="I350" s="3" t="e">
        <f t="shared" si="58"/>
        <v>#NUM!</v>
      </c>
      <c r="J350" s="3" t="e">
        <f t="shared" si="65"/>
        <v>#NUM!</v>
      </c>
      <c r="K350" s="5">
        <f t="shared" si="63"/>
        <v>341</v>
      </c>
      <c r="L350" s="3" t="e">
        <f t="shared" si="59"/>
        <v>#NUM!</v>
      </c>
      <c r="M350" s="12" t="e">
        <f t="shared" si="60"/>
        <v>#NUM!</v>
      </c>
      <c r="N350" s="24"/>
      <c r="O350" s="24"/>
      <c r="P350" s="24"/>
    </row>
    <row r="351" spans="2:16" x14ac:dyDescent="0.2">
      <c r="B351" s="13">
        <f t="shared" si="61"/>
        <v>55671</v>
      </c>
      <c r="C351" s="19">
        <f t="shared" si="55"/>
        <v>0</v>
      </c>
      <c r="D351" s="3" t="e">
        <f t="shared" si="62"/>
        <v>#NUM!</v>
      </c>
      <c r="E351" s="12" t="e">
        <f t="shared" si="64"/>
        <v>#NUM!</v>
      </c>
      <c r="F351" s="3" t="e">
        <f t="shared" si="56"/>
        <v>#NUM!</v>
      </c>
      <c r="G351" s="12" t="e">
        <f t="shared" si="57"/>
        <v>#NUM!</v>
      </c>
      <c r="H351" s="28" t="e">
        <f>MAX(0,PODSUMOWANIE!$C$9)+'Kredyt po Refinansie'!H351</f>
        <v>#NUM!</v>
      </c>
      <c r="I351" s="3" t="e">
        <f t="shared" si="58"/>
        <v>#NUM!</v>
      </c>
      <c r="J351" s="3" t="e">
        <f t="shared" si="65"/>
        <v>#NUM!</v>
      </c>
      <c r="K351" s="5">
        <f t="shared" si="63"/>
        <v>342</v>
      </c>
      <c r="L351" s="3" t="e">
        <f t="shared" si="59"/>
        <v>#NUM!</v>
      </c>
      <c r="M351" s="12" t="e">
        <f t="shared" si="60"/>
        <v>#NUM!</v>
      </c>
      <c r="N351" s="24"/>
      <c r="O351" s="24"/>
      <c r="P351" s="24"/>
    </row>
    <row r="352" spans="2:16" x14ac:dyDescent="0.2">
      <c r="B352" s="13">
        <f t="shared" si="61"/>
        <v>55701</v>
      </c>
      <c r="C352" s="19">
        <f t="shared" si="55"/>
        <v>0</v>
      </c>
      <c r="D352" s="3" t="e">
        <f t="shared" si="62"/>
        <v>#NUM!</v>
      </c>
      <c r="E352" s="12" t="e">
        <f t="shared" si="64"/>
        <v>#NUM!</v>
      </c>
      <c r="F352" s="3" t="e">
        <f t="shared" si="56"/>
        <v>#NUM!</v>
      </c>
      <c r="G352" s="12" t="e">
        <f t="shared" si="57"/>
        <v>#NUM!</v>
      </c>
      <c r="H352" s="28" t="e">
        <f>MAX(0,PODSUMOWANIE!$C$9)+'Kredyt po Refinansie'!H352</f>
        <v>#NUM!</v>
      </c>
      <c r="I352" s="3" t="e">
        <f t="shared" si="58"/>
        <v>#NUM!</v>
      </c>
      <c r="J352" s="3" t="e">
        <f t="shared" si="65"/>
        <v>#NUM!</v>
      </c>
      <c r="K352" s="5">
        <f t="shared" si="63"/>
        <v>343</v>
      </c>
      <c r="L352" s="3" t="e">
        <f t="shared" si="59"/>
        <v>#NUM!</v>
      </c>
      <c r="M352" s="12" t="e">
        <f t="shared" si="60"/>
        <v>#NUM!</v>
      </c>
      <c r="N352" s="24"/>
      <c r="O352" s="24"/>
      <c r="P352" s="24"/>
    </row>
    <row r="353" spans="2:16" x14ac:dyDescent="0.2">
      <c r="B353" s="13">
        <f t="shared" si="61"/>
        <v>55732</v>
      </c>
      <c r="C353" s="19">
        <f t="shared" si="55"/>
        <v>0</v>
      </c>
      <c r="D353" s="3" t="e">
        <f t="shared" si="62"/>
        <v>#NUM!</v>
      </c>
      <c r="E353" s="12" t="e">
        <f t="shared" si="64"/>
        <v>#NUM!</v>
      </c>
      <c r="F353" s="3" t="e">
        <f t="shared" si="56"/>
        <v>#NUM!</v>
      </c>
      <c r="G353" s="12" t="e">
        <f t="shared" si="57"/>
        <v>#NUM!</v>
      </c>
      <c r="H353" s="28" t="e">
        <f>MAX(0,PODSUMOWANIE!$C$9)+'Kredyt po Refinansie'!H353</f>
        <v>#NUM!</v>
      </c>
      <c r="I353" s="3" t="e">
        <f t="shared" si="58"/>
        <v>#NUM!</v>
      </c>
      <c r="J353" s="3" t="e">
        <f t="shared" si="65"/>
        <v>#NUM!</v>
      </c>
      <c r="K353" s="5">
        <f t="shared" si="63"/>
        <v>344</v>
      </c>
      <c r="L353" s="3" t="e">
        <f t="shared" si="59"/>
        <v>#NUM!</v>
      </c>
      <c r="M353" s="12" t="e">
        <f t="shared" si="60"/>
        <v>#NUM!</v>
      </c>
      <c r="N353" s="24"/>
      <c r="O353" s="24"/>
      <c r="P353" s="24"/>
    </row>
    <row r="354" spans="2:16" x14ac:dyDescent="0.2">
      <c r="B354" s="13">
        <f t="shared" si="61"/>
        <v>55763</v>
      </c>
      <c r="C354" s="19">
        <f t="shared" si="55"/>
        <v>0</v>
      </c>
      <c r="D354" s="3" t="e">
        <f t="shared" si="62"/>
        <v>#NUM!</v>
      </c>
      <c r="E354" s="12" t="e">
        <f t="shared" si="64"/>
        <v>#NUM!</v>
      </c>
      <c r="F354" s="3" t="e">
        <f t="shared" si="56"/>
        <v>#NUM!</v>
      </c>
      <c r="G354" s="12" t="e">
        <f t="shared" si="57"/>
        <v>#NUM!</v>
      </c>
      <c r="H354" s="28" t="e">
        <f>MAX(0,PODSUMOWANIE!$C$9)+'Kredyt po Refinansie'!H354</f>
        <v>#NUM!</v>
      </c>
      <c r="I354" s="3" t="e">
        <f t="shared" si="58"/>
        <v>#NUM!</v>
      </c>
      <c r="J354" s="3" t="e">
        <f t="shared" si="65"/>
        <v>#NUM!</v>
      </c>
      <c r="K354" s="5">
        <f t="shared" si="63"/>
        <v>345</v>
      </c>
      <c r="L354" s="3" t="e">
        <f t="shared" si="59"/>
        <v>#NUM!</v>
      </c>
      <c r="M354" s="12" t="e">
        <f t="shared" si="60"/>
        <v>#NUM!</v>
      </c>
      <c r="N354" s="24"/>
      <c r="O354" s="24"/>
      <c r="P354" s="24"/>
    </row>
    <row r="355" spans="2:16" x14ac:dyDescent="0.2">
      <c r="B355" s="13">
        <f t="shared" si="61"/>
        <v>55793</v>
      </c>
      <c r="C355" s="19">
        <f t="shared" si="55"/>
        <v>0</v>
      </c>
      <c r="D355" s="3" t="e">
        <f t="shared" si="62"/>
        <v>#NUM!</v>
      </c>
      <c r="E355" s="12" t="e">
        <f t="shared" si="64"/>
        <v>#NUM!</v>
      </c>
      <c r="F355" s="3" t="e">
        <f t="shared" si="56"/>
        <v>#NUM!</v>
      </c>
      <c r="G355" s="12" t="e">
        <f t="shared" si="57"/>
        <v>#NUM!</v>
      </c>
      <c r="H355" s="28" t="e">
        <f>MAX(0,PODSUMOWANIE!$C$9)+'Kredyt po Refinansie'!H355</f>
        <v>#NUM!</v>
      </c>
      <c r="I355" s="3" t="e">
        <f t="shared" si="58"/>
        <v>#NUM!</v>
      </c>
      <c r="J355" s="3" t="e">
        <f t="shared" si="65"/>
        <v>#NUM!</v>
      </c>
      <c r="K355" s="5">
        <f t="shared" si="63"/>
        <v>346</v>
      </c>
      <c r="L355" s="3" t="e">
        <f t="shared" si="59"/>
        <v>#NUM!</v>
      </c>
      <c r="M355" s="12" t="e">
        <f t="shared" si="60"/>
        <v>#NUM!</v>
      </c>
      <c r="N355" s="24"/>
      <c r="O355" s="24"/>
      <c r="P355" s="24"/>
    </row>
    <row r="356" spans="2:16" x14ac:dyDescent="0.2">
      <c r="B356" s="13">
        <f t="shared" si="61"/>
        <v>55824</v>
      </c>
      <c r="C356" s="19">
        <f t="shared" si="55"/>
        <v>0</v>
      </c>
      <c r="D356" s="3" t="e">
        <f t="shared" si="62"/>
        <v>#NUM!</v>
      </c>
      <c r="E356" s="12" t="e">
        <f t="shared" si="64"/>
        <v>#NUM!</v>
      </c>
      <c r="F356" s="3" t="e">
        <f t="shared" si="56"/>
        <v>#NUM!</v>
      </c>
      <c r="G356" s="12" t="e">
        <f t="shared" si="57"/>
        <v>#NUM!</v>
      </c>
      <c r="H356" s="28" t="e">
        <f>MAX(0,PODSUMOWANIE!$C$9)+'Kredyt po Refinansie'!H356</f>
        <v>#NUM!</v>
      </c>
      <c r="I356" s="3" t="e">
        <f t="shared" si="58"/>
        <v>#NUM!</v>
      </c>
      <c r="J356" s="3" t="e">
        <f t="shared" si="65"/>
        <v>#NUM!</v>
      </c>
      <c r="K356" s="5">
        <f t="shared" si="63"/>
        <v>347</v>
      </c>
      <c r="L356" s="3" t="e">
        <f t="shared" si="59"/>
        <v>#NUM!</v>
      </c>
      <c r="M356" s="12" t="e">
        <f t="shared" si="60"/>
        <v>#NUM!</v>
      </c>
      <c r="N356" s="24"/>
      <c r="O356" s="24"/>
      <c r="P356" s="24"/>
    </row>
    <row r="357" spans="2:16" x14ac:dyDescent="0.2">
      <c r="B357" s="13">
        <f t="shared" si="61"/>
        <v>55854</v>
      </c>
      <c r="C357" s="19">
        <f t="shared" si="55"/>
        <v>0</v>
      </c>
      <c r="D357" s="3" t="e">
        <f t="shared" si="62"/>
        <v>#NUM!</v>
      </c>
      <c r="E357" s="12" t="e">
        <f t="shared" si="64"/>
        <v>#NUM!</v>
      </c>
      <c r="F357" s="3" t="e">
        <f t="shared" si="56"/>
        <v>#NUM!</v>
      </c>
      <c r="G357" s="12" t="e">
        <f t="shared" si="57"/>
        <v>#NUM!</v>
      </c>
      <c r="H357" s="28" t="e">
        <f>MAX(0,PODSUMOWANIE!$C$9)+'Kredyt po Refinansie'!H357</f>
        <v>#NUM!</v>
      </c>
      <c r="I357" s="3" t="e">
        <f t="shared" si="58"/>
        <v>#NUM!</v>
      </c>
      <c r="J357" s="3" t="e">
        <f t="shared" si="65"/>
        <v>#NUM!</v>
      </c>
      <c r="K357" s="5">
        <f t="shared" si="63"/>
        <v>348</v>
      </c>
      <c r="L357" s="3" t="e">
        <f t="shared" si="59"/>
        <v>#NUM!</v>
      </c>
      <c r="M357" s="12" t="e">
        <f t="shared" si="60"/>
        <v>#NUM!</v>
      </c>
      <c r="N357" s="24"/>
      <c r="O357" s="24"/>
      <c r="P357" s="24"/>
    </row>
    <row r="358" spans="2:16" x14ac:dyDescent="0.2">
      <c r="B358" s="13">
        <f t="shared" si="61"/>
        <v>55885</v>
      </c>
      <c r="C358" s="19">
        <f t="shared" si="55"/>
        <v>0</v>
      </c>
      <c r="D358" s="3" t="e">
        <f t="shared" si="62"/>
        <v>#NUM!</v>
      </c>
      <c r="E358" s="12" t="e">
        <f t="shared" si="64"/>
        <v>#NUM!</v>
      </c>
      <c r="F358" s="3" t="e">
        <f t="shared" si="56"/>
        <v>#NUM!</v>
      </c>
      <c r="G358" s="12" t="e">
        <f t="shared" si="57"/>
        <v>#NUM!</v>
      </c>
      <c r="H358" s="28" t="e">
        <f>MAX(0,PODSUMOWANIE!$C$9)+'Kredyt po Refinansie'!H358</f>
        <v>#NUM!</v>
      </c>
      <c r="I358" s="3" t="e">
        <f t="shared" si="58"/>
        <v>#NUM!</v>
      </c>
      <c r="J358" s="3" t="e">
        <f t="shared" si="65"/>
        <v>#NUM!</v>
      </c>
      <c r="K358" s="5">
        <f t="shared" si="63"/>
        <v>349</v>
      </c>
      <c r="L358" s="3" t="e">
        <f t="shared" si="59"/>
        <v>#NUM!</v>
      </c>
      <c r="M358" s="12" t="e">
        <f t="shared" si="60"/>
        <v>#NUM!</v>
      </c>
      <c r="N358" s="24"/>
      <c r="O358" s="24"/>
      <c r="P358" s="24"/>
    </row>
    <row r="359" spans="2:16" x14ac:dyDescent="0.2">
      <c r="B359" s="13">
        <f t="shared" si="61"/>
        <v>55916</v>
      </c>
      <c r="C359" s="19">
        <f t="shared" si="55"/>
        <v>0</v>
      </c>
      <c r="D359" s="3" t="e">
        <f t="shared" si="62"/>
        <v>#NUM!</v>
      </c>
      <c r="E359" s="12" t="e">
        <f t="shared" si="64"/>
        <v>#NUM!</v>
      </c>
      <c r="F359" s="3" t="e">
        <f t="shared" si="56"/>
        <v>#NUM!</v>
      </c>
      <c r="G359" s="12" t="e">
        <f t="shared" si="57"/>
        <v>#NUM!</v>
      </c>
      <c r="H359" s="28" t="e">
        <f>MAX(0,PODSUMOWANIE!$C$9)+'Kredyt po Refinansie'!H359</f>
        <v>#NUM!</v>
      </c>
      <c r="I359" s="3" t="e">
        <f t="shared" si="58"/>
        <v>#NUM!</v>
      </c>
      <c r="J359" s="3" t="e">
        <f t="shared" si="65"/>
        <v>#NUM!</v>
      </c>
      <c r="K359" s="5">
        <f t="shared" si="63"/>
        <v>350</v>
      </c>
      <c r="L359" s="3" t="e">
        <f t="shared" si="59"/>
        <v>#NUM!</v>
      </c>
      <c r="M359" s="12" t="e">
        <f t="shared" si="60"/>
        <v>#NUM!</v>
      </c>
      <c r="N359" s="24"/>
      <c r="O359" s="24"/>
      <c r="P359" s="24"/>
    </row>
    <row r="360" spans="2:16" x14ac:dyDescent="0.2">
      <c r="B360" s="13">
        <f t="shared" si="61"/>
        <v>55944</v>
      </c>
      <c r="C360" s="19">
        <f t="shared" si="55"/>
        <v>0</v>
      </c>
      <c r="D360" s="3" t="e">
        <f t="shared" si="62"/>
        <v>#NUM!</v>
      </c>
      <c r="E360" s="12" t="e">
        <f t="shared" si="64"/>
        <v>#NUM!</v>
      </c>
      <c r="F360" s="3" t="e">
        <f t="shared" si="56"/>
        <v>#NUM!</v>
      </c>
      <c r="G360" s="12" t="e">
        <f t="shared" si="57"/>
        <v>#NUM!</v>
      </c>
      <c r="H360" s="28" t="e">
        <f>MAX(0,PODSUMOWANIE!$C$9)+'Kredyt po Refinansie'!H360</f>
        <v>#NUM!</v>
      </c>
      <c r="I360" s="3" t="e">
        <f t="shared" si="58"/>
        <v>#NUM!</v>
      </c>
      <c r="J360" s="3" t="e">
        <f t="shared" si="65"/>
        <v>#NUM!</v>
      </c>
      <c r="K360" s="5">
        <f t="shared" si="63"/>
        <v>351</v>
      </c>
      <c r="L360" s="3" t="e">
        <f t="shared" si="59"/>
        <v>#NUM!</v>
      </c>
      <c r="M360" s="12" t="e">
        <f t="shared" si="60"/>
        <v>#NUM!</v>
      </c>
      <c r="N360" s="24"/>
      <c r="O360" s="24"/>
      <c r="P360" s="24"/>
    </row>
    <row r="361" spans="2:16" x14ac:dyDescent="0.2">
      <c r="B361" s="13">
        <f t="shared" si="61"/>
        <v>55975</v>
      </c>
      <c r="C361" s="19">
        <f t="shared" si="55"/>
        <v>0</v>
      </c>
      <c r="D361" s="3" t="e">
        <f t="shared" si="62"/>
        <v>#NUM!</v>
      </c>
      <c r="E361" s="12" t="e">
        <f t="shared" si="64"/>
        <v>#NUM!</v>
      </c>
      <c r="F361" s="3" t="e">
        <f t="shared" si="56"/>
        <v>#NUM!</v>
      </c>
      <c r="G361" s="12" t="e">
        <f t="shared" si="57"/>
        <v>#NUM!</v>
      </c>
      <c r="H361" s="28" t="e">
        <f>MAX(0,PODSUMOWANIE!$C$9)+'Kredyt po Refinansie'!H361</f>
        <v>#NUM!</v>
      </c>
      <c r="I361" s="3" t="e">
        <f t="shared" si="58"/>
        <v>#NUM!</v>
      </c>
      <c r="J361" s="3" t="e">
        <f t="shared" si="65"/>
        <v>#NUM!</v>
      </c>
      <c r="K361" s="5">
        <f t="shared" si="63"/>
        <v>352</v>
      </c>
      <c r="L361" s="3" t="e">
        <f t="shared" si="59"/>
        <v>#NUM!</v>
      </c>
      <c r="M361" s="12" t="e">
        <f t="shared" si="60"/>
        <v>#NUM!</v>
      </c>
      <c r="N361" s="24"/>
      <c r="O361" s="24"/>
      <c r="P361" s="24"/>
    </row>
    <row r="362" spans="2:16" x14ac:dyDescent="0.2">
      <c r="B362" s="13">
        <f t="shared" si="61"/>
        <v>56005</v>
      </c>
      <c r="C362" s="19">
        <f t="shared" si="55"/>
        <v>0</v>
      </c>
      <c r="D362" s="3" t="e">
        <f t="shared" si="62"/>
        <v>#NUM!</v>
      </c>
      <c r="E362" s="12" t="e">
        <f t="shared" si="64"/>
        <v>#NUM!</v>
      </c>
      <c r="F362" s="3" t="e">
        <f t="shared" si="56"/>
        <v>#NUM!</v>
      </c>
      <c r="G362" s="12" t="e">
        <f t="shared" si="57"/>
        <v>#NUM!</v>
      </c>
      <c r="H362" s="28" t="e">
        <f>MAX(0,PODSUMOWANIE!$C$9)+'Kredyt po Refinansie'!H362</f>
        <v>#NUM!</v>
      </c>
      <c r="I362" s="3" t="e">
        <f t="shared" si="58"/>
        <v>#NUM!</v>
      </c>
      <c r="J362" s="3" t="e">
        <f t="shared" si="65"/>
        <v>#NUM!</v>
      </c>
      <c r="K362" s="5">
        <f t="shared" si="63"/>
        <v>353</v>
      </c>
      <c r="L362" s="3" t="e">
        <f t="shared" si="59"/>
        <v>#NUM!</v>
      </c>
      <c r="M362" s="12" t="e">
        <f t="shared" si="60"/>
        <v>#NUM!</v>
      </c>
      <c r="N362" s="24"/>
      <c r="O362" s="24"/>
      <c r="P362" s="24"/>
    </row>
    <row r="363" spans="2:16" x14ac:dyDescent="0.2">
      <c r="B363" s="13">
        <f t="shared" si="61"/>
        <v>56036</v>
      </c>
      <c r="C363" s="19">
        <f t="shared" si="55"/>
        <v>0</v>
      </c>
      <c r="D363" s="3" t="e">
        <f t="shared" si="62"/>
        <v>#NUM!</v>
      </c>
      <c r="E363" s="12" t="e">
        <f t="shared" si="64"/>
        <v>#NUM!</v>
      </c>
      <c r="F363" s="3" t="e">
        <f t="shared" si="56"/>
        <v>#NUM!</v>
      </c>
      <c r="G363" s="12" t="e">
        <f t="shared" si="57"/>
        <v>#NUM!</v>
      </c>
      <c r="H363" s="28" t="e">
        <f>MAX(0,PODSUMOWANIE!$C$9)+'Kredyt po Refinansie'!H363</f>
        <v>#NUM!</v>
      </c>
      <c r="I363" s="3" t="e">
        <f t="shared" si="58"/>
        <v>#NUM!</v>
      </c>
      <c r="J363" s="3" t="e">
        <f t="shared" si="65"/>
        <v>#NUM!</v>
      </c>
      <c r="K363" s="5">
        <f t="shared" si="63"/>
        <v>354</v>
      </c>
      <c r="L363" s="3" t="e">
        <f t="shared" si="59"/>
        <v>#NUM!</v>
      </c>
      <c r="M363" s="12" t="e">
        <f t="shared" si="60"/>
        <v>#NUM!</v>
      </c>
      <c r="N363" s="24"/>
      <c r="O363" s="24"/>
      <c r="P363" s="24"/>
    </row>
    <row r="364" spans="2:16" x14ac:dyDescent="0.2">
      <c r="B364" s="13">
        <f t="shared" si="61"/>
        <v>56066</v>
      </c>
      <c r="C364" s="19">
        <f t="shared" si="55"/>
        <v>0</v>
      </c>
      <c r="D364" s="3" t="e">
        <f t="shared" si="62"/>
        <v>#NUM!</v>
      </c>
      <c r="E364" s="12" t="e">
        <f t="shared" si="64"/>
        <v>#NUM!</v>
      </c>
      <c r="F364" s="3" t="e">
        <f t="shared" si="56"/>
        <v>#NUM!</v>
      </c>
      <c r="G364" s="12" t="e">
        <f t="shared" si="57"/>
        <v>#NUM!</v>
      </c>
      <c r="H364" s="28" t="e">
        <f>MAX(0,PODSUMOWANIE!$C$9)+'Kredyt po Refinansie'!H364</f>
        <v>#NUM!</v>
      </c>
      <c r="I364" s="3" t="e">
        <f t="shared" si="58"/>
        <v>#NUM!</v>
      </c>
      <c r="J364" s="3" t="e">
        <f t="shared" si="65"/>
        <v>#NUM!</v>
      </c>
      <c r="K364" s="5">
        <f t="shared" si="63"/>
        <v>355</v>
      </c>
      <c r="L364" s="3" t="e">
        <f t="shared" si="59"/>
        <v>#NUM!</v>
      </c>
      <c r="M364" s="12" t="e">
        <f t="shared" si="60"/>
        <v>#NUM!</v>
      </c>
      <c r="N364" s="24"/>
      <c r="O364" s="24"/>
      <c r="P364" s="24"/>
    </row>
    <row r="365" spans="2:16" x14ac:dyDescent="0.2">
      <c r="B365" s="13">
        <f t="shared" si="61"/>
        <v>56097</v>
      </c>
      <c r="C365" s="19">
        <f t="shared" si="55"/>
        <v>0</v>
      </c>
      <c r="D365" s="3" t="e">
        <f t="shared" si="62"/>
        <v>#NUM!</v>
      </c>
      <c r="E365" s="12" t="e">
        <f t="shared" si="64"/>
        <v>#NUM!</v>
      </c>
      <c r="F365" s="3" t="e">
        <f t="shared" si="56"/>
        <v>#NUM!</v>
      </c>
      <c r="G365" s="12" t="e">
        <f t="shared" si="57"/>
        <v>#NUM!</v>
      </c>
      <c r="H365" s="28" t="e">
        <f>MAX(0,PODSUMOWANIE!$C$9)+'Kredyt po Refinansie'!H365</f>
        <v>#NUM!</v>
      </c>
      <c r="I365" s="3" t="e">
        <f t="shared" si="58"/>
        <v>#NUM!</v>
      </c>
      <c r="J365" s="3" t="e">
        <f t="shared" si="65"/>
        <v>#NUM!</v>
      </c>
      <c r="K365" s="5">
        <f t="shared" si="63"/>
        <v>356</v>
      </c>
      <c r="L365" s="3" t="e">
        <f t="shared" si="59"/>
        <v>#NUM!</v>
      </c>
      <c r="M365" s="12" t="e">
        <f t="shared" si="60"/>
        <v>#NUM!</v>
      </c>
      <c r="N365" s="24"/>
      <c r="O365" s="24"/>
      <c r="P365" s="24"/>
    </row>
    <row r="366" spans="2:16" x14ac:dyDescent="0.2">
      <c r="B366" s="13">
        <f t="shared" si="61"/>
        <v>56128</v>
      </c>
      <c r="C366" s="19">
        <f t="shared" si="55"/>
        <v>0</v>
      </c>
      <c r="D366" s="3" t="e">
        <f t="shared" si="62"/>
        <v>#NUM!</v>
      </c>
      <c r="E366" s="12" t="e">
        <f t="shared" si="64"/>
        <v>#NUM!</v>
      </c>
      <c r="F366" s="3" t="e">
        <f t="shared" si="56"/>
        <v>#NUM!</v>
      </c>
      <c r="G366" s="12" t="e">
        <f t="shared" si="57"/>
        <v>#NUM!</v>
      </c>
      <c r="H366" s="28" t="e">
        <f>MAX(0,PODSUMOWANIE!$C$9)+'Kredyt po Refinansie'!H366</f>
        <v>#NUM!</v>
      </c>
      <c r="I366" s="3" t="e">
        <f t="shared" si="58"/>
        <v>#NUM!</v>
      </c>
      <c r="J366" s="3" t="e">
        <f t="shared" si="65"/>
        <v>#NUM!</v>
      </c>
      <c r="K366" s="5">
        <f t="shared" si="63"/>
        <v>357</v>
      </c>
      <c r="L366" s="3" t="e">
        <f t="shared" si="59"/>
        <v>#NUM!</v>
      </c>
      <c r="M366" s="12" t="e">
        <f t="shared" si="60"/>
        <v>#NUM!</v>
      </c>
      <c r="N366" s="24"/>
      <c r="O366" s="24"/>
      <c r="P366" s="24"/>
    </row>
    <row r="367" spans="2:16" x14ac:dyDescent="0.2">
      <c r="B367" s="13">
        <f t="shared" si="61"/>
        <v>56158</v>
      </c>
      <c r="C367" s="19">
        <f t="shared" si="55"/>
        <v>0</v>
      </c>
      <c r="D367" s="3" t="e">
        <f t="shared" si="62"/>
        <v>#NUM!</v>
      </c>
      <c r="E367" s="12" t="e">
        <f t="shared" si="64"/>
        <v>#NUM!</v>
      </c>
      <c r="F367" s="3" t="e">
        <f t="shared" si="56"/>
        <v>#NUM!</v>
      </c>
      <c r="G367" s="12" t="e">
        <f t="shared" si="57"/>
        <v>#NUM!</v>
      </c>
      <c r="H367" s="28" t="e">
        <f>MAX(0,PODSUMOWANIE!$C$9)+'Kredyt po Refinansie'!H367</f>
        <v>#NUM!</v>
      </c>
      <c r="I367" s="3" t="e">
        <f t="shared" si="58"/>
        <v>#NUM!</v>
      </c>
      <c r="J367" s="3" t="e">
        <f t="shared" si="65"/>
        <v>#NUM!</v>
      </c>
      <c r="K367" s="5">
        <f t="shared" si="63"/>
        <v>358</v>
      </c>
      <c r="L367" s="3" t="e">
        <f t="shared" si="59"/>
        <v>#NUM!</v>
      </c>
      <c r="M367" s="12" t="e">
        <f t="shared" si="60"/>
        <v>#NUM!</v>
      </c>
      <c r="N367" s="24"/>
      <c r="O367" s="24"/>
      <c r="P367" s="24"/>
    </row>
    <row r="368" spans="2:16" x14ac:dyDescent="0.2">
      <c r="B368" s="13">
        <f t="shared" si="61"/>
        <v>56189</v>
      </c>
      <c r="C368" s="19">
        <f t="shared" si="55"/>
        <v>0</v>
      </c>
      <c r="D368" s="3" t="e">
        <f t="shared" si="62"/>
        <v>#NUM!</v>
      </c>
      <c r="E368" s="12" t="e">
        <f t="shared" si="64"/>
        <v>#NUM!</v>
      </c>
      <c r="F368" s="3" t="e">
        <f t="shared" si="56"/>
        <v>#NUM!</v>
      </c>
      <c r="G368" s="12" t="e">
        <f t="shared" si="57"/>
        <v>#NUM!</v>
      </c>
      <c r="H368" s="28" t="e">
        <f>MAX(0,PODSUMOWANIE!$C$9)+'Kredyt po Refinansie'!H368</f>
        <v>#NUM!</v>
      </c>
      <c r="I368" s="3" t="e">
        <f t="shared" si="58"/>
        <v>#NUM!</v>
      </c>
      <c r="J368" s="3" t="e">
        <f t="shared" si="65"/>
        <v>#NUM!</v>
      </c>
      <c r="K368" s="5">
        <f t="shared" si="63"/>
        <v>359</v>
      </c>
      <c r="L368" s="3" t="e">
        <f t="shared" si="59"/>
        <v>#NUM!</v>
      </c>
      <c r="M368" s="12" t="e">
        <f t="shared" si="60"/>
        <v>#NUM!</v>
      </c>
      <c r="N368" s="24"/>
      <c r="O368" s="24"/>
      <c r="P368" s="24"/>
    </row>
    <row r="369" spans="2:16" x14ac:dyDescent="0.2">
      <c r="B369" s="13">
        <f t="shared" si="61"/>
        <v>56219</v>
      </c>
      <c r="C369" s="19">
        <f>$D$4</f>
        <v>0</v>
      </c>
      <c r="D369" s="3" t="e">
        <f t="shared" si="62"/>
        <v>#NUM!</v>
      </c>
      <c r="E369" s="12" t="e">
        <f t="shared" si="64"/>
        <v>#NUM!</v>
      </c>
      <c r="F369" s="3" t="e">
        <f t="shared" si="56"/>
        <v>#NUM!</v>
      </c>
      <c r="G369" s="12" t="e">
        <f t="shared" si="57"/>
        <v>#NUM!</v>
      </c>
      <c r="H369" s="28" t="e">
        <f>MAX(0,PODSUMOWANIE!$C$9)+'Kredyt po Refinansie'!H369</f>
        <v>#NUM!</v>
      </c>
      <c r="I369" s="3" t="e">
        <f t="shared" si="58"/>
        <v>#NUM!</v>
      </c>
      <c r="J369" s="3" t="e">
        <f t="shared" si="65"/>
        <v>#NUM!</v>
      </c>
      <c r="K369" s="5">
        <f t="shared" si="63"/>
        <v>360</v>
      </c>
      <c r="L369" s="3" t="e">
        <f t="shared" si="59"/>
        <v>#NUM!</v>
      </c>
      <c r="M369" s="12" t="e">
        <f t="shared" si="60"/>
        <v>#NUM!</v>
      </c>
      <c r="N369" s="24"/>
      <c r="O369" s="24"/>
      <c r="P369" s="24"/>
    </row>
    <row r="370" spans="2:16" x14ac:dyDescent="0.2">
      <c r="E370" s="3" t="e">
        <f>SUM(E10:E369)</f>
        <v>#NUM!</v>
      </c>
      <c r="G370" s="1" t="s">
        <v>17</v>
      </c>
      <c r="H370" s="3" t="e">
        <f>SUM(H10:H369)</f>
        <v>#NUM!</v>
      </c>
      <c r="I370" s="3" t="e">
        <f>SUM(I10:I369)</f>
        <v>#NUM!</v>
      </c>
    </row>
    <row r="371" spans="2:16" x14ac:dyDescent="0.2"/>
    <row r="372" spans="2:16" x14ac:dyDescent="0.2"/>
    <row r="373" spans="2:16" x14ac:dyDescent="0.2"/>
    <row r="374" spans="2:16" x14ac:dyDescent="0.2"/>
  </sheetData>
  <sheetProtection algorithmName="SHA-512" hashValue="2k0nwdMlX5g097aZxjSRXtaIli2HzNZC6c8J8Z6YnIs3xkbclppjUujFMMF7J4ex1ci6zVbOV/Sk5c46SulM4g==" saltValue="/ZbUgitou2RawFznQILXuw==" spinCount="100000" sheet="1" objects="1" scenarios="1"/>
  <mergeCells count="13">
    <mergeCell ref="B3:C3"/>
    <mergeCell ref="K3:L3"/>
    <mergeCell ref="B4:C4"/>
    <mergeCell ref="K4:L4"/>
    <mergeCell ref="B5:C5"/>
    <mergeCell ref="K5:L5"/>
    <mergeCell ref="R6:W6"/>
    <mergeCell ref="B7:C7"/>
    <mergeCell ref="K7:L7"/>
    <mergeCell ref="B8:C8"/>
    <mergeCell ref="K8:L8"/>
    <mergeCell ref="B6:C6"/>
    <mergeCell ref="K6:L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PODSUMOWANIE</vt:lpstr>
      <vt:lpstr>Aktualny Kredyt</vt:lpstr>
      <vt:lpstr>Kredyt po Refinansie</vt:lpstr>
      <vt:lpstr>Kredyt po Refinansie + nadpłaty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Adrian Sawicki</cp:lastModifiedBy>
  <dcterms:created xsi:type="dcterms:W3CDTF">2022-10-14T08:49:04Z</dcterms:created>
  <dcterms:modified xsi:type="dcterms:W3CDTF">2023-11-14T17:31:07Z</dcterms:modified>
</cp:coreProperties>
</file>